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MP\CSVtoXLSX\6Κ_2020_ΤΕ_ΟΡΙΣΤ_ΕΥΡΥ_GDPRΝΑΙ\"/>
    </mc:Choice>
  </mc:AlternateContent>
  <xr:revisionPtr revIDLastSave="0" documentId="8_{BFEB6D05-496D-4A8A-B2C8-A45577826CB4}" xr6:coauthVersionLast="36" xr6:coauthVersionMax="36" xr10:uidLastSave="{00000000-0000-0000-0000-000000000000}"/>
  <bookViews>
    <workbookView xWindow="0" yWindow="0" windowWidth="28800" windowHeight="12225"/>
  </bookViews>
  <sheets>
    <sheet name="6Κ_2020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C12" i="1"/>
  <c r="B13" i="1"/>
  <c r="B14" i="1"/>
  <c r="B15" i="1"/>
  <c r="B16" i="1"/>
  <c r="B17" i="1"/>
  <c r="B18" i="1"/>
  <c r="C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C80" i="1"/>
  <c r="B81" i="1"/>
  <c r="B82" i="1"/>
  <c r="B83" i="1"/>
  <c r="B84" i="1"/>
  <c r="B85" i="1"/>
  <c r="C85" i="1"/>
  <c r="B86" i="1"/>
  <c r="C86" i="1"/>
  <c r="B87" i="1"/>
  <c r="B88" i="1"/>
  <c r="B89" i="1"/>
  <c r="B90" i="1"/>
  <c r="B91" i="1"/>
  <c r="B92" i="1"/>
  <c r="B93" i="1"/>
  <c r="B94" i="1"/>
  <c r="B95" i="1"/>
  <c r="C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C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C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C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C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C287" i="1"/>
  <c r="B288" i="1"/>
  <c r="B289" i="1"/>
  <c r="B290" i="1"/>
  <c r="B291" i="1"/>
  <c r="B292" i="1"/>
  <c r="B293" i="1"/>
  <c r="B294" i="1"/>
  <c r="B295" i="1"/>
  <c r="B296" i="1"/>
  <c r="B297" i="1"/>
  <c r="C297" i="1"/>
  <c r="B298" i="1"/>
  <c r="B299" i="1"/>
  <c r="B300" i="1"/>
  <c r="B301" i="1"/>
  <c r="C301" i="1"/>
  <c r="B302" i="1"/>
  <c r="B303" i="1"/>
  <c r="B304" i="1"/>
  <c r="C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C351" i="1"/>
  <c r="B352" i="1"/>
  <c r="B353" i="1"/>
  <c r="B354" i="1"/>
  <c r="B355" i="1"/>
  <c r="C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C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C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C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C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C699" i="1"/>
  <c r="B700" i="1"/>
  <c r="C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C727" i="1"/>
  <c r="B728" i="1"/>
  <c r="B729" i="1"/>
  <c r="B730" i="1"/>
  <c r="B731" i="1"/>
  <c r="B732" i="1"/>
  <c r="B733" i="1"/>
  <c r="B734" i="1"/>
  <c r="B735" i="1"/>
  <c r="B736" i="1"/>
  <c r="C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C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C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C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C954" i="1"/>
  <c r="B955" i="1"/>
  <c r="B956" i="1"/>
  <c r="C956" i="1"/>
  <c r="B957" i="1"/>
  <c r="B958" i="1"/>
  <c r="B959" i="1"/>
  <c r="B960" i="1"/>
  <c r="B961" i="1"/>
  <c r="B962" i="1"/>
  <c r="B963" i="1"/>
  <c r="B964" i="1"/>
  <c r="C964" i="1"/>
  <c r="B965" i="1"/>
  <c r="B966" i="1"/>
  <c r="B967" i="1"/>
  <c r="B968" i="1"/>
  <c r="B969" i="1"/>
  <c r="B970" i="1"/>
  <c r="C970" i="1"/>
  <c r="B971" i="1"/>
  <c r="B972" i="1"/>
  <c r="B973" i="1"/>
  <c r="B974" i="1"/>
  <c r="B975" i="1"/>
  <c r="B976" i="1"/>
  <c r="B977" i="1"/>
  <c r="B978" i="1"/>
  <c r="B979" i="1"/>
  <c r="C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C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C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C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C1215" i="1"/>
  <c r="B1216" i="1"/>
  <c r="C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C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C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C1277" i="1"/>
  <c r="B1278" i="1"/>
  <c r="B1279" i="1"/>
  <c r="B1280" i="1"/>
  <c r="C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C1292" i="1"/>
  <c r="B1293" i="1"/>
  <c r="B1294" i="1"/>
  <c r="C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C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C1410" i="1"/>
  <c r="B1411" i="1"/>
  <c r="B1412" i="1"/>
  <c r="B1413" i="1"/>
  <c r="B1414" i="1"/>
  <c r="B1415" i="1"/>
  <c r="B1416" i="1"/>
  <c r="B1417" i="1"/>
  <c r="B1418" i="1"/>
  <c r="C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C1459" i="1"/>
  <c r="B1460" i="1"/>
  <c r="C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C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C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C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</calcChain>
</file>

<file path=xl/sharedStrings.xml><?xml version="1.0" encoding="utf-8"?>
<sst xmlns="http://schemas.openxmlformats.org/spreadsheetml/2006/main" count="1737" uniqueCount="22">
  <si>
    <t>ΠΛΗΡΩΣΗ ΘΕΣΕΩΝ ΜΕ ΣΕΙΡΑ ΠΡΟΤΕΡΑΙΟΤΗΤΑΣ (ΑΡΘΡΟ 18/Ν. 2190/1994) ΠΡΟΚΗΡΥΞΗ 6Κ/2020/06/08/2020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</si>
  <si>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</si>
  <si>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</si>
  <si>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</si>
  <si>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</si>
  <si>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</si>
  <si>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</si>
  <si>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</si>
  <si>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001, 009</t>
  </si>
  <si>
    <t>ΕΛΛΕΙΨΗ ΤΙΤΛΟΥ, 026</t>
  </si>
  <si>
    <t>ΜΗ ΥΠΟΒΟΛΗ ΑΠΟΔΕΚΤΟΥ, ΣΥΜΦΩΝΑ ΜΕ ΤΗΝ ΠΡΟΚΗΡΥΞΗ, ΒΑΣΙΚΟΥ ΤΙΤΛΟΥ ΣΠΟΥΔΩΝ (ΕΛΛΕΙΨΗ ΤΙΤΛΟΥ)</t>
  </si>
  <si>
    <t>001, 018</t>
  </si>
  <si>
    <t>ΠΑΡΑΒΟΛΟ ΔΕΣΜΕΥΜΕΝΟ Σ΄ ΑΛΛΗ ΠΡΟΚΗΡΥΞΗ</t>
  </si>
  <si>
    <t>001, 020</t>
  </si>
  <si>
    <t>001, 010</t>
  </si>
  <si>
    <t>001, 024</t>
  </si>
  <si>
    <t>ΟΡΙΟ ΗΛΙΚΙΑΣ ΥΠΟΨΗΦΙΟΥ, 019</t>
  </si>
  <si>
    <t>ΑΠΟΣΥΡΣΗ ΑΙΤΗΣΗΣ ΣΥΜΜΕΤΟΧΗΣ</t>
  </si>
  <si>
    <t>ΟΡΙΟ ΗΛΙΚΙΑΣ ΥΠΟΨΗΦΙΟΥ</t>
  </si>
  <si>
    <t>009, 010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</si>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</sst>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90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"200801002248"</f>
        <v>200801002248</v>
      </c>
      <c r="C7" t="s">
        <v>6</v>
      </c>
    </row>
    <row r="8" spans="1:3" x14ac:dyDescent="0.25">
      <c r="A8">
        <v>2</v>
      </c>
      <c r="B8" t="str">
        <f>"00319844"</f>
        <v>00319844</v>
      </c>
      <c r="C8" t="s">
        <v>7</v>
      </c>
    </row>
    <row r="9" spans="1:3" x14ac:dyDescent="0.25">
      <c r="A9">
        <v>3</v>
      </c>
      <c r="B9" t="str">
        <f>"201503000024"</f>
        <v>201503000024</v>
      </c>
      <c r="C9" t="s">
        <v>7</v>
      </c>
    </row>
    <row r="10" spans="1:3" x14ac:dyDescent="0.25">
      <c r="A10">
        <v>4</v>
      </c>
      <c r="B10" t="str">
        <f>"00099250"</f>
        <v>00099250</v>
      </c>
      <c r="C10" t="s">
        <v>6</v>
      </c>
    </row>
    <row r="11" spans="1:3" x14ac:dyDescent="0.25">
      <c r="A11">
        <v>5</v>
      </c>
      <c r="B11" t="str">
        <f>"00726313"</f>
        <v>00726313</v>
      </c>
      <c r="C11" t="s">
        <v>6</v>
      </c>
    </row>
    <row r="12" spans="1:3" x14ac:dyDescent="0.25">
      <c r="A12">
        <v>6</v>
      </c>
      <c r="B12" t="str">
        <f>"201510002756"</f>
        <v>201510002756</v>
      </c>
      <c r="C12" t="str">
        <f>"001"</f>
        <v>001</v>
      </c>
    </row>
    <row r="13" spans="1:3" x14ac:dyDescent="0.25">
      <c r="A13">
        <v>7</v>
      </c>
      <c r="B13" t="str">
        <f>"201401002676"</f>
        <v>201401002676</v>
      </c>
      <c r="C13" t="s">
        <v>6</v>
      </c>
    </row>
    <row r="14" spans="1:3" x14ac:dyDescent="0.25">
      <c r="A14">
        <v>8</v>
      </c>
      <c r="B14" t="str">
        <f>"201510003173"</f>
        <v>201510003173</v>
      </c>
      <c r="C14" t="s">
        <v>6</v>
      </c>
    </row>
    <row r="15" spans="1:3" x14ac:dyDescent="0.25">
      <c r="A15">
        <v>9</v>
      </c>
      <c r="B15" t="str">
        <f>"201511018127"</f>
        <v>201511018127</v>
      </c>
      <c r="C15" t="s">
        <v>6</v>
      </c>
    </row>
    <row r="16" spans="1:3" x14ac:dyDescent="0.25">
      <c r="A16">
        <v>10</v>
      </c>
      <c r="B16" t="str">
        <f>"00523582"</f>
        <v>00523582</v>
      </c>
      <c r="C16" t="s">
        <v>6</v>
      </c>
    </row>
    <row r="17" spans="1:3" x14ac:dyDescent="0.25">
      <c r="A17">
        <v>11</v>
      </c>
      <c r="B17" t="str">
        <f>"200712002907"</f>
        <v>200712002907</v>
      </c>
      <c r="C17" t="s">
        <v>6</v>
      </c>
    </row>
    <row r="18" spans="1:3" x14ac:dyDescent="0.25">
      <c r="A18">
        <v>12</v>
      </c>
      <c r="B18" t="str">
        <f>"201511034362"</f>
        <v>201511034362</v>
      </c>
      <c r="C18" t="str">
        <f>"010"</f>
        <v>010</v>
      </c>
    </row>
    <row r="19" spans="1:3" x14ac:dyDescent="0.25">
      <c r="A19">
        <v>13</v>
      </c>
      <c r="B19" t="str">
        <f>"00020175"</f>
        <v>00020175</v>
      </c>
      <c r="C19" t="s">
        <v>6</v>
      </c>
    </row>
    <row r="20" spans="1:3" x14ac:dyDescent="0.25">
      <c r="A20">
        <v>14</v>
      </c>
      <c r="B20" t="str">
        <f>"00172702"</f>
        <v>00172702</v>
      </c>
      <c r="C20" t="s">
        <v>7</v>
      </c>
    </row>
    <row r="21" spans="1:3" x14ac:dyDescent="0.25">
      <c r="A21">
        <v>15</v>
      </c>
      <c r="B21" t="str">
        <f>"00020730"</f>
        <v>00020730</v>
      </c>
      <c r="C21" t="s">
        <v>6</v>
      </c>
    </row>
    <row r="22" spans="1:3" x14ac:dyDescent="0.25">
      <c r="A22">
        <v>16</v>
      </c>
      <c r="B22" t="str">
        <f>"201511016629"</f>
        <v>201511016629</v>
      </c>
      <c r="C22" t="s">
        <v>6</v>
      </c>
    </row>
    <row r="23" spans="1:3" x14ac:dyDescent="0.25">
      <c r="A23">
        <v>17</v>
      </c>
      <c r="B23" t="str">
        <f>"00660644"</f>
        <v>00660644</v>
      </c>
      <c r="C23" t="s">
        <v>7</v>
      </c>
    </row>
    <row r="24" spans="1:3" x14ac:dyDescent="0.25">
      <c r="A24">
        <v>18</v>
      </c>
      <c r="B24" t="str">
        <f>"00668473"</f>
        <v>00668473</v>
      </c>
      <c r="C24" t="s">
        <v>7</v>
      </c>
    </row>
    <row r="25" spans="1:3" x14ac:dyDescent="0.25">
      <c r="A25">
        <v>19</v>
      </c>
      <c r="B25" t="str">
        <f>"00234029"</f>
        <v>00234029</v>
      </c>
      <c r="C25" t="s">
        <v>7</v>
      </c>
    </row>
    <row r="26" spans="1:3" x14ac:dyDescent="0.25">
      <c r="A26">
        <v>20</v>
      </c>
      <c r="B26" t="str">
        <f>"201511041987"</f>
        <v>201511041987</v>
      </c>
      <c r="C26" t="s">
        <v>6</v>
      </c>
    </row>
    <row r="27" spans="1:3" x14ac:dyDescent="0.25">
      <c r="A27">
        <v>21</v>
      </c>
      <c r="B27" t="str">
        <f>"201506001626"</f>
        <v>201506001626</v>
      </c>
      <c r="C27" t="s">
        <v>7</v>
      </c>
    </row>
    <row r="28" spans="1:3" x14ac:dyDescent="0.25">
      <c r="A28">
        <v>22</v>
      </c>
      <c r="B28" t="str">
        <f>"00033060"</f>
        <v>00033060</v>
      </c>
      <c r="C28" t="s">
        <v>6</v>
      </c>
    </row>
    <row r="29" spans="1:3" x14ac:dyDescent="0.25">
      <c r="A29">
        <v>23</v>
      </c>
      <c r="B29" t="str">
        <f>"00102391"</f>
        <v>00102391</v>
      </c>
      <c r="C29" t="s">
        <v>7</v>
      </c>
    </row>
    <row r="30" spans="1:3" x14ac:dyDescent="0.25">
      <c r="A30">
        <v>24</v>
      </c>
      <c r="B30" t="str">
        <f>"00474008"</f>
        <v>00474008</v>
      </c>
      <c r="C30" t="s">
        <v>6</v>
      </c>
    </row>
    <row r="31" spans="1:3" x14ac:dyDescent="0.25">
      <c r="A31">
        <v>25</v>
      </c>
      <c r="B31" t="str">
        <f>"201405000928"</f>
        <v>201405000928</v>
      </c>
      <c r="C31" t="s">
        <v>6</v>
      </c>
    </row>
    <row r="32" spans="1:3" x14ac:dyDescent="0.25">
      <c r="A32">
        <v>26</v>
      </c>
      <c r="B32" t="str">
        <f>"00479699"</f>
        <v>00479699</v>
      </c>
      <c r="C32" t="s">
        <v>6</v>
      </c>
    </row>
    <row r="33" spans="1:3" x14ac:dyDescent="0.25">
      <c r="A33">
        <v>27</v>
      </c>
      <c r="B33" t="str">
        <f>"00718222"</f>
        <v>00718222</v>
      </c>
      <c r="C33" t="s">
        <v>7</v>
      </c>
    </row>
    <row r="34" spans="1:3" x14ac:dyDescent="0.25">
      <c r="A34">
        <v>28</v>
      </c>
      <c r="B34" t="str">
        <f>"201506001203"</f>
        <v>201506001203</v>
      </c>
      <c r="C34" t="s">
        <v>7</v>
      </c>
    </row>
    <row r="35" spans="1:3" x14ac:dyDescent="0.25">
      <c r="A35">
        <v>29</v>
      </c>
      <c r="B35" t="str">
        <f>"00667501"</f>
        <v>00667501</v>
      </c>
      <c r="C35" t="s">
        <v>6</v>
      </c>
    </row>
    <row r="36" spans="1:3" x14ac:dyDescent="0.25">
      <c r="A36">
        <v>30</v>
      </c>
      <c r="B36" t="str">
        <f>"00618701"</f>
        <v>00618701</v>
      </c>
      <c r="C36" t="s">
        <v>7</v>
      </c>
    </row>
    <row r="37" spans="1:3" x14ac:dyDescent="0.25">
      <c r="A37">
        <v>31</v>
      </c>
      <c r="B37" t="str">
        <f>"201511042455"</f>
        <v>201511042455</v>
      </c>
      <c r="C37" t="s">
        <v>7</v>
      </c>
    </row>
    <row r="38" spans="1:3" x14ac:dyDescent="0.25">
      <c r="A38">
        <v>32</v>
      </c>
      <c r="B38" t="str">
        <f>"200712001123"</f>
        <v>200712001123</v>
      </c>
      <c r="C38" t="s">
        <v>7</v>
      </c>
    </row>
    <row r="39" spans="1:3" x14ac:dyDescent="0.25">
      <c r="A39">
        <v>33</v>
      </c>
      <c r="B39" t="str">
        <f>"201410012760"</f>
        <v>201410012760</v>
      </c>
      <c r="C39" t="s">
        <v>6</v>
      </c>
    </row>
    <row r="40" spans="1:3" x14ac:dyDescent="0.25">
      <c r="A40">
        <v>34</v>
      </c>
      <c r="B40" t="str">
        <f>"00548305"</f>
        <v>00548305</v>
      </c>
      <c r="C40" t="s">
        <v>6</v>
      </c>
    </row>
    <row r="41" spans="1:3" x14ac:dyDescent="0.25">
      <c r="A41">
        <v>35</v>
      </c>
      <c r="B41" t="str">
        <f>"201511024955"</f>
        <v>201511024955</v>
      </c>
      <c r="C41" t="s">
        <v>6</v>
      </c>
    </row>
    <row r="42" spans="1:3" x14ac:dyDescent="0.25">
      <c r="A42">
        <v>36</v>
      </c>
      <c r="B42" t="str">
        <f>"00082094"</f>
        <v>00082094</v>
      </c>
      <c r="C42" t="s">
        <v>7</v>
      </c>
    </row>
    <row r="43" spans="1:3" x14ac:dyDescent="0.25">
      <c r="A43">
        <v>37</v>
      </c>
      <c r="B43" t="str">
        <f>"00582893"</f>
        <v>00582893</v>
      </c>
      <c r="C43" t="s">
        <v>6</v>
      </c>
    </row>
    <row r="44" spans="1:3" x14ac:dyDescent="0.25">
      <c r="A44">
        <v>38</v>
      </c>
      <c r="B44" t="str">
        <f>"00719515"</f>
        <v>00719515</v>
      </c>
      <c r="C44" t="s">
        <v>8</v>
      </c>
    </row>
    <row r="45" spans="1:3" x14ac:dyDescent="0.25">
      <c r="A45">
        <v>39</v>
      </c>
      <c r="B45" t="str">
        <f>"00488259"</f>
        <v>00488259</v>
      </c>
      <c r="C45" t="s">
        <v>6</v>
      </c>
    </row>
    <row r="46" spans="1:3" x14ac:dyDescent="0.25">
      <c r="A46">
        <v>40</v>
      </c>
      <c r="B46" t="str">
        <f>"00154298"</f>
        <v>00154298</v>
      </c>
      <c r="C46" t="s">
        <v>7</v>
      </c>
    </row>
    <row r="47" spans="1:3" x14ac:dyDescent="0.25">
      <c r="A47">
        <v>41</v>
      </c>
      <c r="B47" t="str">
        <f>"00728581"</f>
        <v>00728581</v>
      </c>
      <c r="C47" t="s">
        <v>6</v>
      </c>
    </row>
    <row r="48" spans="1:3" x14ac:dyDescent="0.25">
      <c r="A48">
        <v>42</v>
      </c>
      <c r="B48" t="str">
        <f>"00657129"</f>
        <v>00657129</v>
      </c>
      <c r="C48" t="s">
        <v>6</v>
      </c>
    </row>
    <row r="49" spans="1:3" x14ac:dyDescent="0.25">
      <c r="A49">
        <v>43</v>
      </c>
      <c r="B49" t="str">
        <f>"00689119"</f>
        <v>00689119</v>
      </c>
      <c r="C49" t="s">
        <v>6</v>
      </c>
    </row>
    <row r="50" spans="1:3" x14ac:dyDescent="0.25">
      <c r="A50">
        <v>44</v>
      </c>
      <c r="B50" t="str">
        <f>"00688780"</f>
        <v>00688780</v>
      </c>
      <c r="C50" t="s">
        <v>6</v>
      </c>
    </row>
    <row r="51" spans="1:3" x14ac:dyDescent="0.25">
      <c r="A51">
        <v>45</v>
      </c>
      <c r="B51" t="str">
        <f>"201409007090"</f>
        <v>201409007090</v>
      </c>
      <c r="C51" t="s">
        <v>6</v>
      </c>
    </row>
    <row r="52" spans="1:3" x14ac:dyDescent="0.25">
      <c r="A52">
        <v>46</v>
      </c>
      <c r="B52" t="str">
        <f>"00492052"</f>
        <v>00492052</v>
      </c>
      <c r="C52" t="s">
        <v>6</v>
      </c>
    </row>
    <row r="53" spans="1:3" x14ac:dyDescent="0.25">
      <c r="A53">
        <v>47</v>
      </c>
      <c r="B53" t="str">
        <f>"201511036391"</f>
        <v>201511036391</v>
      </c>
      <c r="C53" t="s">
        <v>6</v>
      </c>
    </row>
    <row r="54" spans="1:3" x14ac:dyDescent="0.25">
      <c r="A54">
        <v>48</v>
      </c>
      <c r="B54" t="str">
        <f>"201402002247"</f>
        <v>201402002247</v>
      </c>
      <c r="C54" t="s">
        <v>6</v>
      </c>
    </row>
    <row r="55" spans="1:3" x14ac:dyDescent="0.25">
      <c r="A55">
        <v>49</v>
      </c>
      <c r="B55" t="str">
        <f>"00023509"</f>
        <v>00023509</v>
      </c>
      <c r="C55" t="s">
        <v>6</v>
      </c>
    </row>
    <row r="56" spans="1:3" x14ac:dyDescent="0.25">
      <c r="A56">
        <v>50</v>
      </c>
      <c r="B56" t="str">
        <f>"00612421"</f>
        <v>00612421</v>
      </c>
      <c r="C56" t="s">
        <v>7</v>
      </c>
    </row>
    <row r="57" spans="1:3" x14ac:dyDescent="0.25">
      <c r="A57">
        <v>51</v>
      </c>
      <c r="B57" t="str">
        <f>"201010000185"</f>
        <v>201010000185</v>
      </c>
      <c r="C57" t="s">
        <v>6</v>
      </c>
    </row>
    <row r="58" spans="1:3" x14ac:dyDescent="0.25">
      <c r="A58">
        <v>52</v>
      </c>
      <c r="B58" t="str">
        <f>"201008000208"</f>
        <v>201008000208</v>
      </c>
      <c r="C58" t="s">
        <v>7</v>
      </c>
    </row>
    <row r="59" spans="1:3" x14ac:dyDescent="0.25">
      <c r="A59">
        <v>53</v>
      </c>
      <c r="B59" t="str">
        <f>"00011226"</f>
        <v>00011226</v>
      </c>
      <c r="C59" t="s">
        <v>7</v>
      </c>
    </row>
    <row r="60" spans="1:3" x14ac:dyDescent="0.25">
      <c r="A60">
        <v>54</v>
      </c>
      <c r="B60" t="str">
        <f>"00153361"</f>
        <v>00153361</v>
      </c>
      <c r="C60" t="s">
        <v>7</v>
      </c>
    </row>
    <row r="61" spans="1:3" x14ac:dyDescent="0.25">
      <c r="A61">
        <v>55</v>
      </c>
      <c r="B61" t="str">
        <f>"201009000240"</f>
        <v>201009000240</v>
      </c>
      <c r="C61" t="s">
        <v>6</v>
      </c>
    </row>
    <row r="62" spans="1:3" x14ac:dyDescent="0.25">
      <c r="A62">
        <v>56</v>
      </c>
      <c r="B62" t="str">
        <f>"201502004184"</f>
        <v>201502004184</v>
      </c>
      <c r="C62" t="s">
        <v>6</v>
      </c>
    </row>
    <row r="63" spans="1:3" x14ac:dyDescent="0.25">
      <c r="A63">
        <v>57</v>
      </c>
      <c r="B63" t="str">
        <f>"201511004763"</f>
        <v>201511004763</v>
      </c>
      <c r="C63" t="s">
        <v>6</v>
      </c>
    </row>
    <row r="64" spans="1:3" x14ac:dyDescent="0.25">
      <c r="A64">
        <v>58</v>
      </c>
      <c r="B64" t="str">
        <f>"00724222"</f>
        <v>00724222</v>
      </c>
      <c r="C64" t="s">
        <v>7</v>
      </c>
    </row>
    <row r="65" spans="1:3" x14ac:dyDescent="0.25">
      <c r="A65">
        <v>59</v>
      </c>
      <c r="B65" t="str">
        <f>"00667632"</f>
        <v>00667632</v>
      </c>
      <c r="C65" t="s">
        <v>6</v>
      </c>
    </row>
    <row r="66" spans="1:3" x14ac:dyDescent="0.25">
      <c r="A66">
        <v>60</v>
      </c>
      <c r="B66" t="str">
        <f>"201511027790"</f>
        <v>201511027790</v>
      </c>
      <c r="C66" t="s">
        <v>6</v>
      </c>
    </row>
    <row r="67" spans="1:3" x14ac:dyDescent="0.25">
      <c r="A67">
        <v>61</v>
      </c>
      <c r="B67" t="str">
        <f>"00038744"</f>
        <v>00038744</v>
      </c>
      <c r="C67" t="s">
        <v>6</v>
      </c>
    </row>
    <row r="68" spans="1:3" x14ac:dyDescent="0.25">
      <c r="A68">
        <v>62</v>
      </c>
      <c r="B68" t="str">
        <f>"00429418"</f>
        <v>00429418</v>
      </c>
      <c r="C68" t="s">
        <v>7</v>
      </c>
    </row>
    <row r="69" spans="1:3" x14ac:dyDescent="0.25">
      <c r="A69">
        <v>63</v>
      </c>
      <c r="B69" t="str">
        <f>"00725183"</f>
        <v>00725183</v>
      </c>
      <c r="C69" t="s">
        <v>7</v>
      </c>
    </row>
    <row r="70" spans="1:3" x14ac:dyDescent="0.25">
      <c r="A70">
        <v>64</v>
      </c>
      <c r="B70" t="str">
        <f>"00725742"</f>
        <v>00725742</v>
      </c>
      <c r="C70" t="s">
        <v>7</v>
      </c>
    </row>
    <row r="71" spans="1:3" x14ac:dyDescent="0.25">
      <c r="A71">
        <v>65</v>
      </c>
      <c r="B71" t="str">
        <f>"00357724"</f>
        <v>00357724</v>
      </c>
      <c r="C71" t="s">
        <v>7</v>
      </c>
    </row>
    <row r="72" spans="1:3" x14ac:dyDescent="0.25">
      <c r="A72">
        <v>66</v>
      </c>
      <c r="B72" t="str">
        <f>"201504001653"</f>
        <v>201504001653</v>
      </c>
      <c r="C72" t="s">
        <v>7</v>
      </c>
    </row>
    <row r="73" spans="1:3" x14ac:dyDescent="0.25">
      <c r="A73">
        <v>67</v>
      </c>
      <c r="B73" t="str">
        <f>"00726149"</f>
        <v>00726149</v>
      </c>
      <c r="C73" t="s">
        <v>6</v>
      </c>
    </row>
    <row r="74" spans="1:3" x14ac:dyDescent="0.25">
      <c r="A74">
        <v>68</v>
      </c>
      <c r="B74" t="str">
        <f>"201406018471"</f>
        <v>201406018471</v>
      </c>
      <c r="C74" t="s">
        <v>7</v>
      </c>
    </row>
    <row r="75" spans="1:3" x14ac:dyDescent="0.25">
      <c r="A75">
        <v>69</v>
      </c>
      <c r="B75" t="str">
        <f>"00550307"</f>
        <v>00550307</v>
      </c>
      <c r="C75" t="s">
        <v>7</v>
      </c>
    </row>
    <row r="76" spans="1:3" x14ac:dyDescent="0.25">
      <c r="A76">
        <v>70</v>
      </c>
      <c r="B76" t="str">
        <f>"00144110"</f>
        <v>00144110</v>
      </c>
      <c r="C76" t="s">
        <v>6</v>
      </c>
    </row>
    <row r="77" spans="1:3" x14ac:dyDescent="0.25">
      <c r="A77">
        <v>71</v>
      </c>
      <c r="B77" t="str">
        <f>"201406001480"</f>
        <v>201406001480</v>
      </c>
      <c r="C77" t="s">
        <v>6</v>
      </c>
    </row>
    <row r="78" spans="1:3" x14ac:dyDescent="0.25">
      <c r="A78">
        <v>72</v>
      </c>
      <c r="B78" t="str">
        <f>"200802002188"</f>
        <v>200802002188</v>
      </c>
      <c r="C78" t="s">
        <v>9</v>
      </c>
    </row>
    <row r="79" spans="1:3" x14ac:dyDescent="0.25">
      <c r="A79">
        <v>73</v>
      </c>
      <c r="B79" t="str">
        <f>"00361211"</f>
        <v>00361211</v>
      </c>
      <c r="C79" t="s">
        <v>7</v>
      </c>
    </row>
    <row r="80" spans="1:3" x14ac:dyDescent="0.25">
      <c r="A80">
        <v>74</v>
      </c>
      <c r="B80" t="str">
        <f>"00726243"</f>
        <v>00726243</v>
      </c>
      <c r="C80" t="str">
        <f>"001"</f>
        <v>001</v>
      </c>
    </row>
    <row r="81" spans="1:3" x14ac:dyDescent="0.25">
      <c r="A81">
        <v>75</v>
      </c>
      <c r="B81" t="str">
        <f>"00236866"</f>
        <v>00236866</v>
      </c>
      <c r="C81" t="s">
        <v>7</v>
      </c>
    </row>
    <row r="82" spans="1:3" x14ac:dyDescent="0.25">
      <c r="A82">
        <v>76</v>
      </c>
      <c r="B82" t="str">
        <f>"00246655"</f>
        <v>00246655</v>
      </c>
      <c r="C82" t="s">
        <v>6</v>
      </c>
    </row>
    <row r="83" spans="1:3" x14ac:dyDescent="0.25">
      <c r="A83">
        <v>77</v>
      </c>
      <c r="B83" t="str">
        <f>"201512001004"</f>
        <v>201512001004</v>
      </c>
      <c r="C83" t="s">
        <v>6</v>
      </c>
    </row>
    <row r="84" spans="1:3" x14ac:dyDescent="0.25">
      <c r="A84">
        <v>78</v>
      </c>
      <c r="B84" t="str">
        <f>"00037361"</f>
        <v>00037361</v>
      </c>
      <c r="C84" t="s">
        <v>6</v>
      </c>
    </row>
    <row r="85" spans="1:3" x14ac:dyDescent="0.25">
      <c r="A85">
        <v>79</v>
      </c>
      <c r="B85" t="str">
        <f>"201511029042"</f>
        <v>201511029042</v>
      </c>
      <c r="C85" t="str">
        <f>"001"</f>
        <v>001</v>
      </c>
    </row>
    <row r="86" spans="1:3" x14ac:dyDescent="0.25">
      <c r="A86">
        <v>80</v>
      </c>
      <c r="B86" t="str">
        <f>"201502001365"</f>
        <v>201502001365</v>
      </c>
      <c r="C86" t="str">
        <f>"010"</f>
        <v>010</v>
      </c>
    </row>
    <row r="87" spans="1:3" x14ac:dyDescent="0.25">
      <c r="A87">
        <v>81</v>
      </c>
      <c r="B87" t="str">
        <f>"00616469"</f>
        <v>00616469</v>
      </c>
      <c r="C87" t="s">
        <v>6</v>
      </c>
    </row>
    <row r="88" spans="1:3" x14ac:dyDescent="0.25">
      <c r="A88">
        <v>82</v>
      </c>
      <c r="B88" t="str">
        <f>"00726493"</f>
        <v>00726493</v>
      </c>
      <c r="C88" t="s">
        <v>6</v>
      </c>
    </row>
    <row r="89" spans="1:3" x14ac:dyDescent="0.25">
      <c r="A89">
        <v>83</v>
      </c>
      <c r="B89" t="str">
        <f>"201511029973"</f>
        <v>201511029973</v>
      </c>
      <c r="C89" t="s">
        <v>6</v>
      </c>
    </row>
    <row r="90" spans="1:3" x14ac:dyDescent="0.25">
      <c r="A90">
        <v>84</v>
      </c>
      <c r="B90" t="str">
        <f>"00487470"</f>
        <v>00487470</v>
      </c>
      <c r="C90" t="s">
        <v>6</v>
      </c>
    </row>
    <row r="91" spans="1:3" x14ac:dyDescent="0.25">
      <c r="A91">
        <v>85</v>
      </c>
      <c r="B91" t="str">
        <f>"00019406"</f>
        <v>00019406</v>
      </c>
      <c r="C91" t="s">
        <v>7</v>
      </c>
    </row>
    <row r="92" spans="1:3" x14ac:dyDescent="0.25">
      <c r="A92">
        <v>86</v>
      </c>
      <c r="B92" t="str">
        <f>"00728507"</f>
        <v>00728507</v>
      </c>
      <c r="C92" t="s">
        <v>10</v>
      </c>
    </row>
    <row r="93" spans="1:3" x14ac:dyDescent="0.25">
      <c r="A93">
        <v>87</v>
      </c>
      <c r="B93" t="str">
        <f>"00724764"</f>
        <v>00724764</v>
      </c>
      <c r="C93" t="s">
        <v>7</v>
      </c>
    </row>
    <row r="94" spans="1:3" x14ac:dyDescent="0.25">
      <c r="A94">
        <v>88</v>
      </c>
      <c r="B94" t="str">
        <f>"00502446"</f>
        <v>00502446</v>
      </c>
      <c r="C94" t="s">
        <v>7</v>
      </c>
    </row>
    <row r="95" spans="1:3" x14ac:dyDescent="0.25">
      <c r="A95">
        <v>89</v>
      </c>
      <c r="B95" t="str">
        <f>"00680996"</f>
        <v>00680996</v>
      </c>
      <c r="C95" t="str">
        <f>"010"</f>
        <v>010</v>
      </c>
    </row>
    <row r="96" spans="1:3" x14ac:dyDescent="0.25">
      <c r="A96">
        <v>90</v>
      </c>
      <c r="B96" t="str">
        <f>"201511027367"</f>
        <v>201511027367</v>
      </c>
      <c r="C96" t="s">
        <v>6</v>
      </c>
    </row>
    <row r="97" spans="1:3" x14ac:dyDescent="0.25">
      <c r="A97">
        <v>91</v>
      </c>
      <c r="B97" t="str">
        <f>"201410009712"</f>
        <v>201410009712</v>
      </c>
      <c r="C97" t="s">
        <v>7</v>
      </c>
    </row>
    <row r="98" spans="1:3" x14ac:dyDescent="0.25">
      <c r="A98">
        <v>92</v>
      </c>
      <c r="B98" t="str">
        <f>"00499780"</f>
        <v>00499780</v>
      </c>
      <c r="C98" t="s">
        <v>10</v>
      </c>
    </row>
    <row r="99" spans="1:3" x14ac:dyDescent="0.25">
      <c r="A99">
        <v>93</v>
      </c>
      <c r="B99" t="str">
        <f>"00651380"</f>
        <v>00651380</v>
      </c>
      <c r="C99" t="s">
        <v>7</v>
      </c>
    </row>
    <row r="100" spans="1:3" x14ac:dyDescent="0.25">
      <c r="A100">
        <v>94</v>
      </c>
      <c r="B100" t="str">
        <f>"00096553"</f>
        <v>00096553</v>
      </c>
      <c r="C100" t="s">
        <v>6</v>
      </c>
    </row>
    <row r="101" spans="1:3" x14ac:dyDescent="0.25">
      <c r="A101">
        <v>95</v>
      </c>
      <c r="B101" t="str">
        <f>"00480203"</f>
        <v>00480203</v>
      </c>
      <c r="C101" t="s">
        <v>6</v>
      </c>
    </row>
    <row r="102" spans="1:3" x14ac:dyDescent="0.25">
      <c r="A102">
        <v>96</v>
      </c>
      <c r="B102" t="str">
        <f>"201511032137"</f>
        <v>201511032137</v>
      </c>
      <c r="C102" t="s">
        <v>6</v>
      </c>
    </row>
    <row r="103" spans="1:3" x14ac:dyDescent="0.25">
      <c r="A103">
        <v>97</v>
      </c>
      <c r="B103" t="str">
        <f>"00040898"</f>
        <v>00040898</v>
      </c>
      <c r="C103" t="s">
        <v>6</v>
      </c>
    </row>
    <row r="104" spans="1:3" x14ac:dyDescent="0.25">
      <c r="A104">
        <v>98</v>
      </c>
      <c r="B104" t="str">
        <f>"201512001825"</f>
        <v>201512001825</v>
      </c>
      <c r="C104" t="s">
        <v>6</v>
      </c>
    </row>
    <row r="105" spans="1:3" x14ac:dyDescent="0.25">
      <c r="A105">
        <v>99</v>
      </c>
      <c r="B105" t="str">
        <f>"00501797"</f>
        <v>00501797</v>
      </c>
      <c r="C105" t="s">
        <v>6</v>
      </c>
    </row>
    <row r="106" spans="1:3" x14ac:dyDescent="0.25">
      <c r="A106">
        <v>100</v>
      </c>
      <c r="B106" t="str">
        <f>"201406006942"</f>
        <v>201406006942</v>
      </c>
      <c r="C106" t="s">
        <v>7</v>
      </c>
    </row>
    <row r="107" spans="1:3" x14ac:dyDescent="0.25">
      <c r="A107">
        <v>101</v>
      </c>
      <c r="B107" t="str">
        <f>"201511041057"</f>
        <v>201511041057</v>
      </c>
      <c r="C107" t="s">
        <v>7</v>
      </c>
    </row>
    <row r="108" spans="1:3" x14ac:dyDescent="0.25">
      <c r="A108">
        <v>102</v>
      </c>
      <c r="B108" t="str">
        <f>"201511000016"</f>
        <v>201511000016</v>
      </c>
      <c r="C108" t="s">
        <v>6</v>
      </c>
    </row>
    <row r="109" spans="1:3" x14ac:dyDescent="0.25">
      <c r="A109">
        <v>103</v>
      </c>
      <c r="B109" t="str">
        <f>"00728489"</f>
        <v>00728489</v>
      </c>
      <c r="C109" t="s">
        <v>6</v>
      </c>
    </row>
    <row r="110" spans="1:3" x14ac:dyDescent="0.25">
      <c r="A110">
        <v>104</v>
      </c>
      <c r="B110" t="str">
        <f>"00034892"</f>
        <v>00034892</v>
      </c>
      <c r="C110" t="s">
        <v>7</v>
      </c>
    </row>
    <row r="111" spans="1:3" x14ac:dyDescent="0.25">
      <c r="A111">
        <v>105</v>
      </c>
      <c r="B111" t="str">
        <f>"00530234"</f>
        <v>00530234</v>
      </c>
      <c r="C111" t="s">
        <v>6</v>
      </c>
    </row>
    <row r="112" spans="1:3" x14ac:dyDescent="0.25">
      <c r="A112">
        <v>106</v>
      </c>
      <c r="B112" t="str">
        <f>"00076141"</f>
        <v>00076141</v>
      </c>
      <c r="C112" t="s">
        <v>6</v>
      </c>
    </row>
    <row r="113" spans="1:3" x14ac:dyDescent="0.25">
      <c r="A113">
        <v>107</v>
      </c>
      <c r="B113" t="str">
        <f>"00206933"</f>
        <v>00206933</v>
      </c>
      <c r="C113" t="s">
        <v>7</v>
      </c>
    </row>
    <row r="114" spans="1:3" x14ac:dyDescent="0.25">
      <c r="A114">
        <v>108</v>
      </c>
      <c r="B114" t="str">
        <f>"00437338"</f>
        <v>00437338</v>
      </c>
      <c r="C114" t="s">
        <v>7</v>
      </c>
    </row>
    <row r="115" spans="1:3" x14ac:dyDescent="0.25">
      <c r="A115">
        <v>109</v>
      </c>
      <c r="B115" t="str">
        <f>"00492260"</f>
        <v>00492260</v>
      </c>
      <c r="C115" t="s">
        <v>6</v>
      </c>
    </row>
    <row r="116" spans="1:3" x14ac:dyDescent="0.25">
      <c r="A116">
        <v>110</v>
      </c>
      <c r="B116" t="str">
        <f>"00156423"</f>
        <v>00156423</v>
      </c>
      <c r="C116" t="s">
        <v>7</v>
      </c>
    </row>
    <row r="117" spans="1:3" x14ac:dyDescent="0.25">
      <c r="A117">
        <v>111</v>
      </c>
      <c r="B117" t="str">
        <f>"201511022042"</f>
        <v>201511022042</v>
      </c>
      <c r="C117" t="s">
        <v>6</v>
      </c>
    </row>
    <row r="118" spans="1:3" x14ac:dyDescent="0.25">
      <c r="A118">
        <v>112</v>
      </c>
      <c r="B118" t="str">
        <f>"00727948"</f>
        <v>00727948</v>
      </c>
      <c r="C118" t="s">
        <v>7</v>
      </c>
    </row>
    <row r="119" spans="1:3" x14ac:dyDescent="0.25">
      <c r="A119">
        <v>113</v>
      </c>
      <c r="B119" t="str">
        <f>"201511014090"</f>
        <v>201511014090</v>
      </c>
      <c r="C119" t="s">
        <v>7</v>
      </c>
    </row>
    <row r="120" spans="1:3" x14ac:dyDescent="0.25">
      <c r="A120">
        <v>114</v>
      </c>
      <c r="B120" t="str">
        <f>"00686844"</f>
        <v>00686844</v>
      </c>
      <c r="C120" t="s">
        <v>7</v>
      </c>
    </row>
    <row r="121" spans="1:3" x14ac:dyDescent="0.25">
      <c r="A121">
        <v>115</v>
      </c>
      <c r="B121" t="str">
        <f>"00727521"</f>
        <v>00727521</v>
      </c>
      <c r="C121" t="s">
        <v>7</v>
      </c>
    </row>
    <row r="122" spans="1:3" x14ac:dyDescent="0.25">
      <c r="A122">
        <v>116</v>
      </c>
      <c r="B122" t="str">
        <f>"00727890"</f>
        <v>00727890</v>
      </c>
      <c r="C122" t="s">
        <v>7</v>
      </c>
    </row>
    <row r="123" spans="1:3" x14ac:dyDescent="0.25">
      <c r="A123">
        <v>117</v>
      </c>
      <c r="B123" t="str">
        <f>"201511034837"</f>
        <v>201511034837</v>
      </c>
      <c r="C123" t="s">
        <v>7</v>
      </c>
    </row>
    <row r="124" spans="1:3" x14ac:dyDescent="0.25">
      <c r="A124">
        <v>118</v>
      </c>
      <c r="B124" t="str">
        <f>"00490598"</f>
        <v>00490598</v>
      </c>
      <c r="C124" t="s">
        <v>7</v>
      </c>
    </row>
    <row r="125" spans="1:3" x14ac:dyDescent="0.25">
      <c r="A125">
        <v>119</v>
      </c>
      <c r="B125" t="str">
        <f>"00095155"</f>
        <v>00095155</v>
      </c>
      <c r="C125" t="s">
        <v>7</v>
      </c>
    </row>
    <row r="126" spans="1:3" x14ac:dyDescent="0.25">
      <c r="A126">
        <v>120</v>
      </c>
      <c r="B126" t="str">
        <f>"201510004128"</f>
        <v>201510004128</v>
      </c>
      <c r="C126" t="s">
        <v>7</v>
      </c>
    </row>
    <row r="127" spans="1:3" x14ac:dyDescent="0.25">
      <c r="A127">
        <v>121</v>
      </c>
      <c r="B127" t="str">
        <f>"201304002198"</f>
        <v>201304002198</v>
      </c>
      <c r="C127" t="s">
        <v>6</v>
      </c>
    </row>
    <row r="128" spans="1:3" x14ac:dyDescent="0.25">
      <c r="A128">
        <v>122</v>
      </c>
      <c r="B128" t="str">
        <f>"00669184"</f>
        <v>00669184</v>
      </c>
      <c r="C128" t="s">
        <v>7</v>
      </c>
    </row>
    <row r="129" spans="1:3" x14ac:dyDescent="0.25">
      <c r="A129">
        <v>123</v>
      </c>
      <c r="B129" t="str">
        <f>"00496284"</f>
        <v>00496284</v>
      </c>
      <c r="C129" t="s">
        <v>7</v>
      </c>
    </row>
    <row r="130" spans="1:3" x14ac:dyDescent="0.25">
      <c r="A130">
        <v>124</v>
      </c>
      <c r="B130" t="str">
        <f>"00008567"</f>
        <v>00008567</v>
      </c>
      <c r="C130" t="s">
        <v>6</v>
      </c>
    </row>
    <row r="131" spans="1:3" x14ac:dyDescent="0.25">
      <c r="A131">
        <v>125</v>
      </c>
      <c r="B131" t="str">
        <f>"00155045"</f>
        <v>00155045</v>
      </c>
      <c r="C131" t="s">
        <v>7</v>
      </c>
    </row>
    <row r="132" spans="1:3" x14ac:dyDescent="0.25">
      <c r="A132">
        <v>126</v>
      </c>
      <c r="B132" t="str">
        <f>"201511006217"</f>
        <v>201511006217</v>
      </c>
      <c r="C132" t="s">
        <v>6</v>
      </c>
    </row>
    <row r="133" spans="1:3" x14ac:dyDescent="0.25">
      <c r="A133">
        <v>127</v>
      </c>
      <c r="B133" t="str">
        <f>"00640867"</f>
        <v>00640867</v>
      </c>
      <c r="C133" t="str">
        <f>"001"</f>
        <v>001</v>
      </c>
    </row>
    <row r="134" spans="1:3" x14ac:dyDescent="0.25">
      <c r="A134">
        <v>128</v>
      </c>
      <c r="B134" t="str">
        <f>"201511008890"</f>
        <v>201511008890</v>
      </c>
      <c r="C134" t="s">
        <v>6</v>
      </c>
    </row>
    <row r="135" spans="1:3" x14ac:dyDescent="0.25">
      <c r="A135">
        <v>129</v>
      </c>
      <c r="B135" t="str">
        <f>"00544420"</f>
        <v>00544420</v>
      </c>
      <c r="C135" t="s">
        <v>7</v>
      </c>
    </row>
    <row r="136" spans="1:3" x14ac:dyDescent="0.25">
      <c r="A136">
        <v>130</v>
      </c>
      <c r="B136" t="str">
        <f>"00673072"</f>
        <v>00673072</v>
      </c>
      <c r="C136" t="s">
        <v>6</v>
      </c>
    </row>
    <row r="137" spans="1:3" x14ac:dyDescent="0.25">
      <c r="A137">
        <v>131</v>
      </c>
      <c r="B137" t="str">
        <f>"00725762"</f>
        <v>00725762</v>
      </c>
      <c r="C137" t="s">
        <v>6</v>
      </c>
    </row>
    <row r="138" spans="1:3" x14ac:dyDescent="0.25">
      <c r="A138">
        <v>132</v>
      </c>
      <c r="B138" t="str">
        <f>"201502001016"</f>
        <v>201502001016</v>
      </c>
      <c r="C138" t="s">
        <v>7</v>
      </c>
    </row>
    <row r="139" spans="1:3" x14ac:dyDescent="0.25">
      <c r="A139">
        <v>133</v>
      </c>
      <c r="B139" t="str">
        <f>"00534926"</f>
        <v>00534926</v>
      </c>
      <c r="C139" t="s">
        <v>7</v>
      </c>
    </row>
    <row r="140" spans="1:3" x14ac:dyDescent="0.25">
      <c r="A140">
        <v>134</v>
      </c>
      <c r="B140" t="str">
        <f>"201402001335"</f>
        <v>201402001335</v>
      </c>
      <c r="C140" t="s">
        <v>6</v>
      </c>
    </row>
    <row r="141" spans="1:3" x14ac:dyDescent="0.25">
      <c r="A141">
        <v>135</v>
      </c>
      <c r="B141" t="str">
        <f>"00018390"</f>
        <v>00018390</v>
      </c>
      <c r="C141" t="s">
        <v>6</v>
      </c>
    </row>
    <row r="142" spans="1:3" x14ac:dyDescent="0.25">
      <c r="A142">
        <v>136</v>
      </c>
      <c r="B142" t="str">
        <f>"00720908"</f>
        <v>00720908</v>
      </c>
      <c r="C142" t="s">
        <v>7</v>
      </c>
    </row>
    <row r="143" spans="1:3" x14ac:dyDescent="0.25">
      <c r="A143">
        <v>137</v>
      </c>
      <c r="B143" t="str">
        <f>"00073285"</f>
        <v>00073285</v>
      </c>
      <c r="C143" t="s">
        <v>7</v>
      </c>
    </row>
    <row r="144" spans="1:3" x14ac:dyDescent="0.25">
      <c r="A144">
        <v>138</v>
      </c>
      <c r="B144" t="str">
        <f>"201102000183"</f>
        <v>201102000183</v>
      </c>
      <c r="C144" t="s">
        <v>7</v>
      </c>
    </row>
    <row r="145" spans="1:3" x14ac:dyDescent="0.25">
      <c r="A145">
        <v>139</v>
      </c>
      <c r="B145" t="str">
        <f>"00540255"</f>
        <v>00540255</v>
      </c>
      <c r="C145" t="s">
        <v>6</v>
      </c>
    </row>
    <row r="146" spans="1:3" x14ac:dyDescent="0.25">
      <c r="A146">
        <v>140</v>
      </c>
      <c r="B146" t="str">
        <f>"00725697"</f>
        <v>00725697</v>
      </c>
      <c r="C146" t="s">
        <v>6</v>
      </c>
    </row>
    <row r="147" spans="1:3" x14ac:dyDescent="0.25">
      <c r="A147">
        <v>141</v>
      </c>
      <c r="B147" t="str">
        <f>"201401002199"</f>
        <v>201401002199</v>
      </c>
      <c r="C147" t="str">
        <f>"001"</f>
        <v>001</v>
      </c>
    </row>
    <row r="148" spans="1:3" x14ac:dyDescent="0.25">
      <c r="A148">
        <v>142</v>
      </c>
      <c r="B148" t="str">
        <f>"00442700"</f>
        <v>00442700</v>
      </c>
      <c r="C148" t="s">
        <v>6</v>
      </c>
    </row>
    <row r="149" spans="1:3" x14ac:dyDescent="0.25">
      <c r="A149">
        <v>143</v>
      </c>
      <c r="B149" t="str">
        <f>"201406000250"</f>
        <v>201406000250</v>
      </c>
      <c r="C149" t="s">
        <v>7</v>
      </c>
    </row>
    <row r="150" spans="1:3" x14ac:dyDescent="0.25">
      <c r="A150">
        <v>144</v>
      </c>
      <c r="B150" t="str">
        <f>"201406003218"</f>
        <v>201406003218</v>
      </c>
      <c r="C150" t="s">
        <v>7</v>
      </c>
    </row>
    <row r="151" spans="1:3" x14ac:dyDescent="0.25">
      <c r="A151">
        <v>145</v>
      </c>
      <c r="B151" t="str">
        <f>"201504004463"</f>
        <v>201504004463</v>
      </c>
      <c r="C151" t="s">
        <v>6</v>
      </c>
    </row>
    <row r="152" spans="1:3" x14ac:dyDescent="0.25">
      <c r="A152">
        <v>146</v>
      </c>
      <c r="B152" t="str">
        <f>"00550079"</f>
        <v>00550079</v>
      </c>
      <c r="C152" t="s">
        <v>7</v>
      </c>
    </row>
    <row r="153" spans="1:3" x14ac:dyDescent="0.25">
      <c r="A153">
        <v>147</v>
      </c>
      <c r="B153" t="str">
        <f>"00489933"</f>
        <v>00489933</v>
      </c>
      <c r="C153" t="s">
        <v>6</v>
      </c>
    </row>
    <row r="154" spans="1:3" x14ac:dyDescent="0.25">
      <c r="A154">
        <v>148</v>
      </c>
      <c r="B154" t="str">
        <f>"00477847"</f>
        <v>00477847</v>
      </c>
      <c r="C154" t="s">
        <v>6</v>
      </c>
    </row>
    <row r="155" spans="1:3" x14ac:dyDescent="0.25">
      <c r="A155">
        <v>149</v>
      </c>
      <c r="B155" t="str">
        <f>"201510003116"</f>
        <v>201510003116</v>
      </c>
      <c r="C155" t="s">
        <v>7</v>
      </c>
    </row>
    <row r="156" spans="1:3" x14ac:dyDescent="0.25">
      <c r="A156">
        <v>150</v>
      </c>
      <c r="B156" t="str">
        <f>"201511018209"</f>
        <v>201511018209</v>
      </c>
      <c r="C156" t="s">
        <v>7</v>
      </c>
    </row>
    <row r="157" spans="1:3" x14ac:dyDescent="0.25">
      <c r="A157">
        <v>151</v>
      </c>
      <c r="B157" t="str">
        <f>"00157724"</f>
        <v>00157724</v>
      </c>
      <c r="C157" t="s">
        <v>7</v>
      </c>
    </row>
    <row r="158" spans="1:3" x14ac:dyDescent="0.25">
      <c r="A158">
        <v>152</v>
      </c>
      <c r="B158" t="str">
        <f>"00724012"</f>
        <v>00724012</v>
      </c>
      <c r="C158" t="s">
        <v>6</v>
      </c>
    </row>
    <row r="159" spans="1:3" x14ac:dyDescent="0.25">
      <c r="A159">
        <v>153</v>
      </c>
      <c r="B159" t="str">
        <f>"201512000191"</f>
        <v>201512000191</v>
      </c>
      <c r="C159" t="s">
        <v>6</v>
      </c>
    </row>
    <row r="160" spans="1:3" x14ac:dyDescent="0.25">
      <c r="A160">
        <v>154</v>
      </c>
      <c r="B160" t="str">
        <f>"201511040147"</f>
        <v>201511040147</v>
      </c>
      <c r="C160" t="s">
        <v>7</v>
      </c>
    </row>
    <row r="161" spans="1:3" x14ac:dyDescent="0.25">
      <c r="A161">
        <v>155</v>
      </c>
      <c r="B161" t="str">
        <f>"201511031653"</f>
        <v>201511031653</v>
      </c>
      <c r="C161" t="s">
        <v>6</v>
      </c>
    </row>
    <row r="162" spans="1:3" x14ac:dyDescent="0.25">
      <c r="A162">
        <v>156</v>
      </c>
      <c r="B162" t="str">
        <f>"201510004777"</f>
        <v>201510004777</v>
      </c>
      <c r="C162" t="s">
        <v>6</v>
      </c>
    </row>
    <row r="163" spans="1:3" x14ac:dyDescent="0.25">
      <c r="A163">
        <v>157</v>
      </c>
      <c r="B163" t="str">
        <f>"00724862"</f>
        <v>00724862</v>
      </c>
      <c r="C163" t="s">
        <v>7</v>
      </c>
    </row>
    <row r="164" spans="1:3" x14ac:dyDescent="0.25">
      <c r="A164">
        <v>158</v>
      </c>
      <c r="B164" t="str">
        <f>"00726913"</f>
        <v>00726913</v>
      </c>
      <c r="C164" t="s">
        <v>6</v>
      </c>
    </row>
    <row r="165" spans="1:3" x14ac:dyDescent="0.25">
      <c r="A165">
        <v>159</v>
      </c>
      <c r="B165" t="str">
        <f>"00244440"</f>
        <v>00244440</v>
      </c>
      <c r="C165" t="s">
        <v>7</v>
      </c>
    </row>
    <row r="166" spans="1:3" x14ac:dyDescent="0.25">
      <c r="A166">
        <v>160</v>
      </c>
      <c r="B166" t="str">
        <f>"00530821"</f>
        <v>00530821</v>
      </c>
      <c r="C166" t="s">
        <v>6</v>
      </c>
    </row>
    <row r="167" spans="1:3" x14ac:dyDescent="0.25">
      <c r="A167">
        <v>161</v>
      </c>
      <c r="B167" t="str">
        <f>"201511033281"</f>
        <v>201511033281</v>
      </c>
      <c r="C167" t="str">
        <f>"010"</f>
        <v>010</v>
      </c>
    </row>
    <row r="168" spans="1:3" x14ac:dyDescent="0.25">
      <c r="A168">
        <v>162</v>
      </c>
      <c r="B168" t="str">
        <f>"201511027035"</f>
        <v>201511027035</v>
      </c>
      <c r="C168" t="s">
        <v>7</v>
      </c>
    </row>
    <row r="169" spans="1:3" x14ac:dyDescent="0.25">
      <c r="A169">
        <v>163</v>
      </c>
      <c r="B169" t="str">
        <f>"00212820"</f>
        <v>00212820</v>
      </c>
      <c r="C169" t="s">
        <v>6</v>
      </c>
    </row>
    <row r="170" spans="1:3" x14ac:dyDescent="0.25">
      <c r="A170">
        <v>164</v>
      </c>
      <c r="B170" t="str">
        <f>"00685778"</f>
        <v>00685778</v>
      </c>
      <c r="C170" t="s">
        <v>7</v>
      </c>
    </row>
    <row r="171" spans="1:3" x14ac:dyDescent="0.25">
      <c r="A171">
        <v>165</v>
      </c>
      <c r="B171" t="str">
        <f>"201406017445"</f>
        <v>201406017445</v>
      </c>
      <c r="C171" t="s">
        <v>6</v>
      </c>
    </row>
    <row r="172" spans="1:3" x14ac:dyDescent="0.25">
      <c r="A172">
        <v>166</v>
      </c>
      <c r="B172" t="str">
        <f>"201409000826"</f>
        <v>201409000826</v>
      </c>
      <c r="C172" t="s">
        <v>6</v>
      </c>
    </row>
    <row r="173" spans="1:3" x14ac:dyDescent="0.25">
      <c r="A173">
        <v>167</v>
      </c>
      <c r="B173" t="str">
        <f>"201409000271"</f>
        <v>201409000271</v>
      </c>
      <c r="C173" t="s">
        <v>6</v>
      </c>
    </row>
    <row r="174" spans="1:3" x14ac:dyDescent="0.25">
      <c r="A174">
        <v>168</v>
      </c>
      <c r="B174" t="str">
        <f>"201510003787"</f>
        <v>201510003787</v>
      </c>
      <c r="C174" t="s">
        <v>7</v>
      </c>
    </row>
    <row r="175" spans="1:3" x14ac:dyDescent="0.25">
      <c r="A175">
        <v>169</v>
      </c>
      <c r="B175" t="str">
        <f>"00424674"</f>
        <v>00424674</v>
      </c>
      <c r="C175" t="s">
        <v>7</v>
      </c>
    </row>
    <row r="176" spans="1:3" x14ac:dyDescent="0.25">
      <c r="A176">
        <v>170</v>
      </c>
      <c r="B176" t="str">
        <f>"00250520"</f>
        <v>00250520</v>
      </c>
      <c r="C176" t="s">
        <v>6</v>
      </c>
    </row>
    <row r="177" spans="1:3" x14ac:dyDescent="0.25">
      <c r="A177">
        <v>171</v>
      </c>
      <c r="B177" t="str">
        <f>"201410005460"</f>
        <v>201410005460</v>
      </c>
      <c r="C177" t="s">
        <v>6</v>
      </c>
    </row>
    <row r="178" spans="1:3" x14ac:dyDescent="0.25">
      <c r="A178">
        <v>172</v>
      </c>
      <c r="B178" t="str">
        <f>"201511033341"</f>
        <v>201511033341</v>
      </c>
      <c r="C178" t="s">
        <v>6</v>
      </c>
    </row>
    <row r="179" spans="1:3" x14ac:dyDescent="0.25">
      <c r="A179">
        <v>173</v>
      </c>
      <c r="B179" t="str">
        <f>"00253120"</f>
        <v>00253120</v>
      </c>
      <c r="C179" t="s">
        <v>6</v>
      </c>
    </row>
    <row r="180" spans="1:3" x14ac:dyDescent="0.25">
      <c r="A180">
        <v>174</v>
      </c>
      <c r="B180" t="str">
        <f>"201406001378"</f>
        <v>201406001378</v>
      </c>
      <c r="C180" t="s">
        <v>6</v>
      </c>
    </row>
    <row r="181" spans="1:3" x14ac:dyDescent="0.25">
      <c r="A181">
        <v>175</v>
      </c>
      <c r="B181" t="str">
        <f>"00028067"</f>
        <v>00028067</v>
      </c>
      <c r="C181" t="s">
        <v>7</v>
      </c>
    </row>
    <row r="182" spans="1:3" x14ac:dyDescent="0.25">
      <c r="A182">
        <v>176</v>
      </c>
      <c r="B182" t="str">
        <f>"00130358"</f>
        <v>00130358</v>
      </c>
      <c r="C182" t="s">
        <v>7</v>
      </c>
    </row>
    <row r="183" spans="1:3" x14ac:dyDescent="0.25">
      <c r="A183">
        <v>177</v>
      </c>
      <c r="B183" t="str">
        <f>"201511027171"</f>
        <v>201511027171</v>
      </c>
      <c r="C183" t="s">
        <v>6</v>
      </c>
    </row>
    <row r="184" spans="1:3" x14ac:dyDescent="0.25">
      <c r="A184">
        <v>178</v>
      </c>
      <c r="B184" t="str">
        <f>"00432722"</f>
        <v>00432722</v>
      </c>
      <c r="C184" t="s">
        <v>7</v>
      </c>
    </row>
    <row r="185" spans="1:3" x14ac:dyDescent="0.25">
      <c r="A185">
        <v>179</v>
      </c>
      <c r="B185" t="str">
        <f>"00026587"</f>
        <v>00026587</v>
      </c>
      <c r="C185" t="s">
        <v>11</v>
      </c>
    </row>
    <row r="186" spans="1:3" x14ac:dyDescent="0.25">
      <c r="A186">
        <v>180</v>
      </c>
      <c r="B186" t="str">
        <f>"00725259"</f>
        <v>00725259</v>
      </c>
      <c r="C186" t="s">
        <v>6</v>
      </c>
    </row>
    <row r="187" spans="1:3" x14ac:dyDescent="0.25">
      <c r="A187">
        <v>181</v>
      </c>
      <c r="B187" t="str">
        <f>"00488484"</f>
        <v>00488484</v>
      </c>
      <c r="C187" t="s">
        <v>6</v>
      </c>
    </row>
    <row r="188" spans="1:3" x14ac:dyDescent="0.25">
      <c r="A188">
        <v>182</v>
      </c>
      <c r="B188" t="str">
        <f>"201511034991"</f>
        <v>201511034991</v>
      </c>
      <c r="C188" t="s">
        <v>6</v>
      </c>
    </row>
    <row r="189" spans="1:3" x14ac:dyDescent="0.25">
      <c r="A189">
        <v>183</v>
      </c>
      <c r="B189" t="str">
        <f>"00274159"</f>
        <v>00274159</v>
      </c>
      <c r="C189" t="s">
        <v>6</v>
      </c>
    </row>
    <row r="190" spans="1:3" x14ac:dyDescent="0.25">
      <c r="A190">
        <v>184</v>
      </c>
      <c r="B190" t="str">
        <f>"201511028997"</f>
        <v>201511028997</v>
      </c>
      <c r="C190" t="s">
        <v>6</v>
      </c>
    </row>
    <row r="191" spans="1:3" x14ac:dyDescent="0.25">
      <c r="A191">
        <v>185</v>
      </c>
      <c r="B191" t="str">
        <f>"200802001069"</f>
        <v>200802001069</v>
      </c>
      <c r="C191" t="s">
        <v>7</v>
      </c>
    </row>
    <row r="192" spans="1:3" x14ac:dyDescent="0.25">
      <c r="A192">
        <v>186</v>
      </c>
      <c r="B192" t="str">
        <f>"00467598"</f>
        <v>00467598</v>
      </c>
      <c r="C192" t="s">
        <v>7</v>
      </c>
    </row>
    <row r="193" spans="1:3" x14ac:dyDescent="0.25">
      <c r="A193">
        <v>187</v>
      </c>
      <c r="B193" t="str">
        <f>"00677720"</f>
        <v>00677720</v>
      </c>
      <c r="C193" t="s">
        <v>7</v>
      </c>
    </row>
    <row r="194" spans="1:3" x14ac:dyDescent="0.25">
      <c r="A194">
        <v>188</v>
      </c>
      <c r="B194" t="str">
        <f>"201511022626"</f>
        <v>201511022626</v>
      </c>
      <c r="C194" t="s">
        <v>6</v>
      </c>
    </row>
    <row r="195" spans="1:3" x14ac:dyDescent="0.25">
      <c r="A195">
        <v>189</v>
      </c>
      <c r="B195" t="str">
        <f>"00025070"</f>
        <v>00025070</v>
      </c>
      <c r="C195" t="s">
        <v>7</v>
      </c>
    </row>
    <row r="196" spans="1:3" x14ac:dyDescent="0.25">
      <c r="A196">
        <v>190</v>
      </c>
      <c r="B196" t="str">
        <f>"00430125"</f>
        <v>00430125</v>
      </c>
      <c r="C196" t="s">
        <v>7</v>
      </c>
    </row>
    <row r="197" spans="1:3" x14ac:dyDescent="0.25">
      <c r="A197">
        <v>191</v>
      </c>
      <c r="B197" t="str">
        <f>"201511022414"</f>
        <v>201511022414</v>
      </c>
      <c r="C197" t="s">
        <v>6</v>
      </c>
    </row>
    <row r="198" spans="1:3" x14ac:dyDescent="0.25">
      <c r="A198">
        <v>192</v>
      </c>
      <c r="B198" t="str">
        <f>"00338255"</f>
        <v>00338255</v>
      </c>
      <c r="C198" t="s">
        <v>6</v>
      </c>
    </row>
    <row r="199" spans="1:3" x14ac:dyDescent="0.25">
      <c r="A199">
        <v>193</v>
      </c>
      <c r="B199" t="str">
        <f>"00725479"</f>
        <v>00725479</v>
      </c>
      <c r="C199" t="s">
        <v>7</v>
      </c>
    </row>
    <row r="200" spans="1:3" x14ac:dyDescent="0.25">
      <c r="A200">
        <v>194</v>
      </c>
      <c r="B200" t="str">
        <f>"00218896"</f>
        <v>00218896</v>
      </c>
      <c r="C200" t="s">
        <v>7</v>
      </c>
    </row>
    <row r="201" spans="1:3" x14ac:dyDescent="0.25">
      <c r="A201">
        <v>195</v>
      </c>
      <c r="B201" t="str">
        <f>"00234716"</f>
        <v>00234716</v>
      </c>
      <c r="C201" t="s">
        <v>6</v>
      </c>
    </row>
    <row r="202" spans="1:3" x14ac:dyDescent="0.25">
      <c r="A202">
        <v>196</v>
      </c>
      <c r="B202" t="str">
        <f>"00076612"</f>
        <v>00076612</v>
      </c>
      <c r="C202" t="s">
        <v>6</v>
      </c>
    </row>
    <row r="203" spans="1:3" x14ac:dyDescent="0.25">
      <c r="A203">
        <v>197</v>
      </c>
      <c r="B203" t="str">
        <f>"00543572"</f>
        <v>00543572</v>
      </c>
      <c r="C203" t="s">
        <v>12</v>
      </c>
    </row>
    <row r="204" spans="1:3" x14ac:dyDescent="0.25">
      <c r="A204">
        <v>198</v>
      </c>
      <c r="B204" t="str">
        <f>"201511010758"</f>
        <v>201511010758</v>
      </c>
      <c r="C204" t="s">
        <v>7</v>
      </c>
    </row>
    <row r="205" spans="1:3" x14ac:dyDescent="0.25">
      <c r="A205">
        <v>199</v>
      </c>
      <c r="B205" t="str">
        <f>"00120107"</f>
        <v>00120107</v>
      </c>
      <c r="C205" t="s">
        <v>7</v>
      </c>
    </row>
    <row r="206" spans="1:3" x14ac:dyDescent="0.25">
      <c r="A206">
        <v>200</v>
      </c>
      <c r="B206" t="str">
        <f>"00184808"</f>
        <v>00184808</v>
      </c>
      <c r="C206" t="s">
        <v>7</v>
      </c>
    </row>
    <row r="207" spans="1:3" x14ac:dyDescent="0.25">
      <c r="A207">
        <v>201</v>
      </c>
      <c r="B207" t="str">
        <f>"201410004729"</f>
        <v>201410004729</v>
      </c>
      <c r="C207" t="s">
        <v>6</v>
      </c>
    </row>
    <row r="208" spans="1:3" x14ac:dyDescent="0.25">
      <c r="A208">
        <v>202</v>
      </c>
      <c r="B208" t="str">
        <f>"00726625"</f>
        <v>00726625</v>
      </c>
      <c r="C208" t="s">
        <v>6</v>
      </c>
    </row>
    <row r="209" spans="1:3" x14ac:dyDescent="0.25">
      <c r="A209">
        <v>203</v>
      </c>
      <c r="B209" t="str">
        <f>"201511041094"</f>
        <v>201511041094</v>
      </c>
      <c r="C209" t="s">
        <v>6</v>
      </c>
    </row>
    <row r="210" spans="1:3" x14ac:dyDescent="0.25">
      <c r="A210">
        <v>204</v>
      </c>
      <c r="B210" t="str">
        <f>"00010157"</f>
        <v>00010157</v>
      </c>
      <c r="C210" t="s">
        <v>6</v>
      </c>
    </row>
    <row r="211" spans="1:3" x14ac:dyDescent="0.25">
      <c r="A211">
        <v>205</v>
      </c>
      <c r="B211" t="str">
        <f>"00217928"</f>
        <v>00217928</v>
      </c>
      <c r="C211" t="s">
        <v>6</v>
      </c>
    </row>
    <row r="212" spans="1:3" x14ac:dyDescent="0.25">
      <c r="A212">
        <v>206</v>
      </c>
      <c r="B212" t="str">
        <f>"00082058"</f>
        <v>00082058</v>
      </c>
      <c r="C212" t="s">
        <v>6</v>
      </c>
    </row>
    <row r="213" spans="1:3" x14ac:dyDescent="0.25">
      <c r="A213">
        <v>207</v>
      </c>
      <c r="B213" t="str">
        <f>"00252675"</f>
        <v>00252675</v>
      </c>
      <c r="C213" t="s">
        <v>7</v>
      </c>
    </row>
    <row r="214" spans="1:3" x14ac:dyDescent="0.25">
      <c r="A214">
        <v>208</v>
      </c>
      <c r="B214" t="str">
        <f>"201511035565"</f>
        <v>201511035565</v>
      </c>
      <c r="C214" t="s">
        <v>7</v>
      </c>
    </row>
    <row r="215" spans="1:3" x14ac:dyDescent="0.25">
      <c r="A215">
        <v>209</v>
      </c>
      <c r="B215" t="str">
        <f>"201511037064"</f>
        <v>201511037064</v>
      </c>
      <c r="C215" t="s">
        <v>6</v>
      </c>
    </row>
    <row r="216" spans="1:3" x14ac:dyDescent="0.25">
      <c r="A216">
        <v>210</v>
      </c>
      <c r="B216" t="str">
        <f>"201510001159"</f>
        <v>201510001159</v>
      </c>
      <c r="C216" t="s">
        <v>6</v>
      </c>
    </row>
    <row r="217" spans="1:3" x14ac:dyDescent="0.25">
      <c r="A217">
        <v>211</v>
      </c>
      <c r="B217" t="str">
        <f>"00675671"</f>
        <v>00675671</v>
      </c>
      <c r="C217" t="s">
        <v>7</v>
      </c>
    </row>
    <row r="218" spans="1:3" x14ac:dyDescent="0.25">
      <c r="A218">
        <v>212</v>
      </c>
      <c r="B218" t="str">
        <f>"00727402"</f>
        <v>00727402</v>
      </c>
      <c r="C218" t="s">
        <v>6</v>
      </c>
    </row>
    <row r="219" spans="1:3" x14ac:dyDescent="0.25">
      <c r="A219">
        <v>213</v>
      </c>
      <c r="B219" t="str">
        <f>"00677436"</f>
        <v>00677436</v>
      </c>
      <c r="C219" t="s">
        <v>6</v>
      </c>
    </row>
    <row r="220" spans="1:3" x14ac:dyDescent="0.25">
      <c r="A220">
        <v>214</v>
      </c>
      <c r="B220" t="str">
        <f>"00141803"</f>
        <v>00141803</v>
      </c>
      <c r="C220" t="s">
        <v>7</v>
      </c>
    </row>
    <row r="221" spans="1:3" x14ac:dyDescent="0.25">
      <c r="A221">
        <v>215</v>
      </c>
      <c r="B221" t="str">
        <f>"201511041459"</f>
        <v>201511041459</v>
      </c>
      <c r="C221" t="s">
        <v>6</v>
      </c>
    </row>
    <row r="222" spans="1:3" x14ac:dyDescent="0.25">
      <c r="A222">
        <v>216</v>
      </c>
      <c r="B222" t="str">
        <f>"00490731"</f>
        <v>00490731</v>
      </c>
      <c r="C222" t="s">
        <v>7</v>
      </c>
    </row>
    <row r="223" spans="1:3" x14ac:dyDescent="0.25">
      <c r="A223">
        <v>217</v>
      </c>
      <c r="B223" t="str">
        <f>"00726506"</f>
        <v>00726506</v>
      </c>
      <c r="C223" t="s">
        <v>7</v>
      </c>
    </row>
    <row r="224" spans="1:3" x14ac:dyDescent="0.25">
      <c r="A224">
        <v>218</v>
      </c>
      <c r="B224" t="str">
        <f>"00471473"</f>
        <v>00471473</v>
      </c>
      <c r="C224" t="s">
        <v>7</v>
      </c>
    </row>
    <row r="225" spans="1:3" x14ac:dyDescent="0.25">
      <c r="A225">
        <v>219</v>
      </c>
      <c r="B225" t="str">
        <f>"00505585"</f>
        <v>00505585</v>
      </c>
      <c r="C225" t="s">
        <v>6</v>
      </c>
    </row>
    <row r="226" spans="1:3" x14ac:dyDescent="0.25">
      <c r="A226">
        <v>220</v>
      </c>
      <c r="B226" t="str">
        <f>"00724868"</f>
        <v>00724868</v>
      </c>
      <c r="C226" t="s">
        <v>6</v>
      </c>
    </row>
    <row r="227" spans="1:3" x14ac:dyDescent="0.25">
      <c r="A227">
        <v>221</v>
      </c>
      <c r="B227" t="str">
        <f>"00008668"</f>
        <v>00008668</v>
      </c>
      <c r="C227" t="s">
        <v>7</v>
      </c>
    </row>
    <row r="228" spans="1:3" x14ac:dyDescent="0.25">
      <c r="A228">
        <v>222</v>
      </c>
      <c r="B228" t="str">
        <f>"200801006719"</f>
        <v>200801006719</v>
      </c>
      <c r="C228" t="s">
        <v>7</v>
      </c>
    </row>
    <row r="229" spans="1:3" x14ac:dyDescent="0.25">
      <c r="A229">
        <v>223</v>
      </c>
      <c r="B229" t="str">
        <f>"00660547"</f>
        <v>00660547</v>
      </c>
      <c r="C229" t="s">
        <v>7</v>
      </c>
    </row>
    <row r="230" spans="1:3" x14ac:dyDescent="0.25">
      <c r="A230">
        <v>224</v>
      </c>
      <c r="B230" t="str">
        <f>"201512000663"</f>
        <v>201512000663</v>
      </c>
      <c r="C230" t="s">
        <v>6</v>
      </c>
    </row>
    <row r="231" spans="1:3" x14ac:dyDescent="0.25">
      <c r="A231">
        <v>225</v>
      </c>
      <c r="B231" t="str">
        <f>"201511035718"</f>
        <v>201511035718</v>
      </c>
      <c r="C231" t="s">
        <v>6</v>
      </c>
    </row>
    <row r="232" spans="1:3" x14ac:dyDescent="0.25">
      <c r="A232">
        <v>226</v>
      </c>
      <c r="B232" t="str">
        <f>"00531496"</f>
        <v>00531496</v>
      </c>
      <c r="C232" t="s">
        <v>6</v>
      </c>
    </row>
    <row r="233" spans="1:3" x14ac:dyDescent="0.25">
      <c r="A233">
        <v>227</v>
      </c>
      <c r="B233" t="str">
        <f>"00491578"</f>
        <v>00491578</v>
      </c>
      <c r="C233" t="s">
        <v>7</v>
      </c>
    </row>
    <row r="234" spans="1:3" x14ac:dyDescent="0.25">
      <c r="A234">
        <v>228</v>
      </c>
      <c r="B234" t="str">
        <f>"00113112"</f>
        <v>00113112</v>
      </c>
      <c r="C234" t="s">
        <v>7</v>
      </c>
    </row>
    <row r="235" spans="1:3" x14ac:dyDescent="0.25">
      <c r="A235">
        <v>229</v>
      </c>
      <c r="B235" t="str">
        <f>"00026023"</f>
        <v>00026023</v>
      </c>
      <c r="C235" t="s">
        <v>6</v>
      </c>
    </row>
    <row r="236" spans="1:3" x14ac:dyDescent="0.25">
      <c r="A236">
        <v>230</v>
      </c>
      <c r="B236" t="str">
        <f>"00710521"</f>
        <v>00710521</v>
      </c>
      <c r="C236" t="s">
        <v>7</v>
      </c>
    </row>
    <row r="237" spans="1:3" x14ac:dyDescent="0.25">
      <c r="A237">
        <v>231</v>
      </c>
      <c r="B237" t="str">
        <f>"00729467"</f>
        <v>00729467</v>
      </c>
      <c r="C237" t="s">
        <v>7</v>
      </c>
    </row>
    <row r="238" spans="1:3" x14ac:dyDescent="0.25">
      <c r="A238">
        <v>232</v>
      </c>
      <c r="B238" t="str">
        <f>"00725332"</f>
        <v>00725332</v>
      </c>
      <c r="C238" t="s">
        <v>7</v>
      </c>
    </row>
    <row r="239" spans="1:3" x14ac:dyDescent="0.25">
      <c r="A239">
        <v>233</v>
      </c>
      <c r="B239" t="str">
        <f>"201502002730"</f>
        <v>201502002730</v>
      </c>
      <c r="C239" t="s">
        <v>7</v>
      </c>
    </row>
    <row r="240" spans="1:3" x14ac:dyDescent="0.25">
      <c r="A240">
        <v>234</v>
      </c>
      <c r="B240" t="str">
        <f>"201409000107"</f>
        <v>201409000107</v>
      </c>
      <c r="C240" t="s">
        <v>7</v>
      </c>
    </row>
    <row r="241" spans="1:3" x14ac:dyDescent="0.25">
      <c r="A241">
        <v>235</v>
      </c>
      <c r="B241" t="str">
        <f>"00716202"</f>
        <v>00716202</v>
      </c>
      <c r="C241" t="s">
        <v>7</v>
      </c>
    </row>
    <row r="242" spans="1:3" x14ac:dyDescent="0.25">
      <c r="A242">
        <v>236</v>
      </c>
      <c r="B242" t="str">
        <f>"00463901"</f>
        <v>00463901</v>
      </c>
      <c r="C242" t="s">
        <v>7</v>
      </c>
    </row>
    <row r="243" spans="1:3" x14ac:dyDescent="0.25">
      <c r="A243">
        <v>237</v>
      </c>
      <c r="B243" t="str">
        <f>"201511038218"</f>
        <v>201511038218</v>
      </c>
      <c r="C243" t="s">
        <v>6</v>
      </c>
    </row>
    <row r="244" spans="1:3" x14ac:dyDescent="0.25">
      <c r="A244">
        <v>238</v>
      </c>
      <c r="B244" t="str">
        <f>"00726145"</f>
        <v>00726145</v>
      </c>
      <c r="C244" t="s">
        <v>6</v>
      </c>
    </row>
    <row r="245" spans="1:3" x14ac:dyDescent="0.25">
      <c r="A245">
        <v>239</v>
      </c>
      <c r="B245" t="str">
        <f>"00690378"</f>
        <v>00690378</v>
      </c>
      <c r="C245" t="s">
        <v>7</v>
      </c>
    </row>
    <row r="246" spans="1:3" x14ac:dyDescent="0.25">
      <c r="A246">
        <v>240</v>
      </c>
      <c r="B246" t="str">
        <f>"00726982"</f>
        <v>00726982</v>
      </c>
      <c r="C246" t="s">
        <v>6</v>
      </c>
    </row>
    <row r="247" spans="1:3" x14ac:dyDescent="0.25">
      <c r="A247">
        <v>241</v>
      </c>
      <c r="B247" t="str">
        <f>"00723702"</f>
        <v>00723702</v>
      </c>
      <c r="C247" t="s">
        <v>7</v>
      </c>
    </row>
    <row r="248" spans="1:3" x14ac:dyDescent="0.25">
      <c r="A248">
        <v>242</v>
      </c>
      <c r="B248" t="str">
        <f>"00506437"</f>
        <v>00506437</v>
      </c>
      <c r="C248" t="s">
        <v>7</v>
      </c>
    </row>
    <row r="249" spans="1:3" x14ac:dyDescent="0.25">
      <c r="A249">
        <v>243</v>
      </c>
      <c r="B249" t="str">
        <f>"201506004240"</f>
        <v>201506004240</v>
      </c>
      <c r="C249" t="s">
        <v>6</v>
      </c>
    </row>
    <row r="250" spans="1:3" x14ac:dyDescent="0.25">
      <c r="A250">
        <v>244</v>
      </c>
      <c r="B250" t="str">
        <f>"00720442"</f>
        <v>00720442</v>
      </c>
      <c r="C250" t="s">
        <v>7</v>
      </c>
    </row>
    <row r="251" spans="1:3" x14ac:dyDescent="0.25">
      <c r="A251">
        <v>245</v>
      </c>
      <c r="B251" t="str">
        <f>"00490380"</f>
        <v>00490380</v>
      </c>
      <c r="C251" t="s">
        <v>7</v>
      </c>
    </row>
    <row r="252" spans="1:3" x14ac:dyDescent="0.25">
      <c r="A252">
        <v>246</v>
      </c>
      <c r="B252" t="str">
        <f>"201511029961"</f>
        <v>201511029961</v>
      </c>
      <c r="C252" t="s">
        <v>7</v>
      </c>
    </row>
    <row r="253" spans="1:3" x14ac:dyDescent="0.25">
      <c r="A253">
        <v>247</v>
      </c>
      <c r="B253" t="str">
        <f>"201511006602"</f>
        <v>201511006602</v>
      </c>
      <c r="C253" t="s">
        <v>6</v>
      </c>
    </row>
    <row r="254" spans="1:3" x14ac:dyDescent="0.25">
      <c r="A254">
        <v>248</v>
      </c>
      <c r="B254" t="str">
        <f>"00715009"</f>
        <v>00715009</v>
      </c>
      <c r="C254" t="str">
        <f>"019"</f>
        <v>019</v>
      </c>
    </row>
    <row r="255" spans="1:3" x14ac:dyDescent="0.25">
      <c r="A255">
        <v>249</v>
      </c>
      <c r="B255" t="str">
        <f>"00219409"</f>
        <v>00219409</v>
      </c>
      <c r="C255" t="s">
        <v>7</v>
      </c>
    </row>
    <row r="256" spans="1:3" x14ac:dyDescent="0.25">
      <c r="A256">
        <v>250</v>
      </c>
      <c r="B256" t="str">
        <f>"00722007"</f>
        <v>00722007</v>
      </c>
      <c r="C256" t="s">
        <v>7</v>
      </c>
    </row>
    <row r="257" spans="1:3" x14ac:dyDescent="0.25">
      <c r="A257">
        <v>251</v>
      </c>
      <c r="B257" t="str">
        <f>"00383510"</f>
        <v>00383510</v>
      </c>
      <c r="C257" t="s">
        <v>7</v>
      </c>
    </row>
    <row r="258" spans="1:3" x14ac:dyDescent="0.25">
      <c r="A258">
        <v>252</v>
      </c>
      <c r="B258" t="str">
        <f>"00668387"</f>
        <v>00668387</v>
      </c>
      <c r="C258" t="s">
        <v>6</v>
      </c>
    </row>
    <row r="259" spans="1:3" x14ac:dyDescent="0.25">
      <c r="A259">
        <v>253</v>
      </c>
      <c r="B259" t="str">
        <f>"00560817"</f>
        <v>00560817</v>
      </c>
      <c r="C259" t="s">
        <v>6</v>
      </c>
    </row>
    <row r="260" spans="1:3" x14ac:dyDescent="0.25">
      <c r="A260">
        <v>254</v>
      </c>
      <c r="B260" t="str">
        <f>"200805001211"</f>
        <v>200805001211</v>
      </c>
      <c r="C260" t="s">
        <v>7</v>
      </c>
    </row>
    <row r="261" spans="1:3" x14ac:dyDescent="0.25">
      <c r="A261">
        <v>255</v>
      </c>
      <c r="B261" t="str">
        <f>"00469674"</f>
        <v>00469674</v>
      </c>
      <c r="C261" t="s">
        <v>7</v>
      </c>
    </row>
    <row r="262" spans="1:3" x14ac:dyDescent="0.25">
      <c r="A262">
        <v>256</v>
      </c>
      <c r="B262" t="str">
        <f>"00081312"</f>
        <v>00081312</v>
      </c>
      <c r="C262" t="s">
        <v>6</v>
      </c>
    </row>
    <row r="263" spans="1:3" x14ac:dyDescent="0.25">
      <c r="A263">
        <v>257</v>
      </c>
      <c r="B263" t="str">
        <f>"201510001161"</f>
        <v>201510001161</v>
      </c>
      <c r="C263" t="s">
        <v>6</v>
      </c>
    </row>
    <row r="264" spans="1:3" x14ac:dyDescent="0.25">
      <c r="A264">
        <v>258</v>
      </c>
      <c r="B264" t="str">
        <f>"201511005978"</f>
        <v>201511005978</v>
      </c>
      <c r="C264" t="s">
        <v>7</v>
      </c>
    </row>
    <row r="265" spans="1:3" x14ac:dyDescent="0.25">
      <c r="A265">
        <v>259</v>
      </c>
      <c r="B265" t="str">
        <f>"00232737"</f>
        <v>00232737</v>
      </c>
      <c r="C265" t="s">
        <v>6</v>
      </c>
    </row>
    <row r="266" spans="1:3" x14ac:dyDescent="0.25">
      <c r="A266">
        <v>260</v>
      </c>
      <c r="B266" t="str">
        <f>"00496909"</f>
        <v>00496909</v>
      </c>
      <c r="C266" t="s">
        <v>6</v>
      </c>
    </row>
    <row r="267" spans="1:3" x14ac:dyDescent="0.25">
      <c r="A267">
        <v>261</v>
      </c>
      <c r="B267" t="str">
        <f>"200802009692"</f>
        <v>200802009692</v>
      </c>
      <c r="C267" t="s">
        <v>6</v>
      </c>
    </row>
    <row r="268" spans="1:3" x14ac:dyDescent="0.25">
      <c r="A268">
        <v>262</v>
      </c>
      <c r="B268" t="str">
        <f>"200712004166"</f>
        <v>200712004166</v>
      </c>
      <c r="C268" t="s">
        <v>6</v>
      </c>
    </row>
    <row r="269" spans="1:3" x14ac:dyDescent="0.25">
      <c r="A269">
        <v>263</v>
      </c>
      <c r="B269" t="str">
        <f>"00566817"</f>
        <v>00566817</v>
      </c>
      <c r="C269" t="s">
        <v>6</v>
      </c>
    </row>
    <row r="270" spans="1:3" x14ac:dyDescent="0.25">
      <c r="A270">
        <v>264</v>
      </c>
      <c r="B270" t="str">
        <f>"00488188"</f>
        <v>00488188</v>
      </c>
      <c r="C270" t="s">
        <v>7</v>
      </c>
    </row>
    <row r="271" spans="1:3" x14ac:dyDescent="0.25">
      <c r="A271">
        <v>265</v>
      </c>
      <c r="B271" t="str">
        <f>"00666929"</f>
        <v>00666929</v>
      </c>
      <c r="C271" t="s">
        <v>6</v>
      </c>
    </row>
    <row r="272" spans="1:3" x14ac:dyDescent="0.25">
      <c r="A272">
        <v>266</v>
      </c>
      <c r="B272" t="str">
        <f>"00543183"</f>
        <v>00543183</v>
      </c>
      <c r="C272" t="s">
        <v>7</v>
      </c>
    </row>
    <row r="273" spans="1:3" x14ac:dyDescent="0.25">
      <c r="A273">
        <v>267</v>
      </c>
      <c r="B273" t="str">
        <f>"00023922"</f>
        <v>00023922</v>
      </c>
      <c r="C273" t="s">
        <v>6</v>
      </c>
    </row>
    <row r="274" spans="1:3" x14ac:dyDescent="0.25">
      <c r="A274">
        <v>268</v>
      </c>
      <c r="B274" t="str">
        <f>"00720692"</f>
        <v>00720692</v>
      </c>
      <c r="C274" t="s">
        <v>7</v>
      </c>
    </row>
    <row r="275" spans="1:3" x14ac:dyDescent="0.25">
      <c r="A275">
        <v>269</v>
      </c>
      <c r="B275" t="str">
        <f>"00502349"</f>
        <v>00502349</v>
      </c>
      <c r="C275" t="s">
        <v>7</v>
      </c>
    </row>
    <row r="276" spans="1:3" x14ac:dyDescent="0.25">
      <c r="A276">
        <v>270</v>
      </c>
      <c r="B276" t="str">
        <f>"00722223"</f>
        <v>00722223</v>
      </c>
      <c r="C276" t="s">
        <v>7</v>
      </c>
    </row>
    <row r="277" spans="1:3" x14ac:dyDescent="0.25">
      <c r="A277">
        <v>271</v>
      </c>
      <c r="B277" t="str">
        <f>"201511015802"</f>
        <v>201511015802</v>
      </c>
      <c r="C277" t="s">
        <v>6</v>
      </c>
    </row>
    <row r="278" spans="1:3" x14ac:dyDescent="0.25">
      <c r="A278">
        <v>272</v>
      </c>
      <c r="B278" t="str">
        <f>"200712006261"</f>
        <v>200712006261</v>
      </c>
      <c r="C278" t="s">
        <v>7</v>
      </c>
    </row>
    <row r="279" spans="1:3" x14ac:dyDescent="0.25">
      <c r="A279">
        <v>273</v>
      </c>
      <c r="B279" t="str">
        <f>"00728459"</f>
        <v>00728459</v>
      </c>
      <c r="C279" t="s">
        <v>6</v>
      </c>
    </row>
    <row r="280" spans="1:3" x14ac:dyDescent="0.25">
      <c r="A280">
        <v>274</v>
      </c>
      <c r="B280" t="str">
        <f>"201510004808"</f>
        <v>201510004808</v>
      </c>
      <c r="C280" t="s">
        <v>6</v>
      </c>
    </row>
    <row r="281" spans="1:3" x14ac:dyDescent="0.25">
      <c r="A281">
        <v>275</v>
      </c>
      <c r="B281" t="str">
        <f>"00494562"</f>
        <v>00494562</v>
      </c>
      <c r="C281" t="s">
        <v>7</v>
      </c>
    </row>
    <row r="282" spans="1:3" x14ac:dyDescent="0.25">
      <c r="A282">
        <v>276</v>
      </c>
      <c r="B282" t="str">
        <f>"201512001731"</f>
        <v>201512001731</v>
      </c>
      <c r="C282" t="s">
        <v>6</v>
      </c>
    </row>
    <row r="283" spans="1:3" x14ac:dyDescent="0.25">
      <c r="A283">
        <v>277</v>
      </c>
      <c r="B283" t="str">
        <f>"00165519"</f>
        <v>00165519</v>
      </c>
      <c r="C283" t="s">
        <v>7</v>
      </c>
    </row>
    <row r="284" spans="1:3" x14ac:dyDescent="0.25">
      <c r="A284">
        <v>278</v>
      </c>
      <c r="B284" t="str">
        <f>"00616682"</f>
        <v>00616682</v>
      </c>
      <c r="C284" t="s">
        <v>7</v>
      </c>
    </row>
    <row r="285" spans="1:3" x14ac:dyDescent="0.25">
      <c r="A285">
        <v>279</v>
      </c>
      <c r="B285" t="str">
        <f>"00721722"</f>
        <v>00721722</v>
      </c>
      <c r="C285" t="s">
        <v>7</v>
      </c>
    </row>
    <row r="286" spans="1:3" x14ac:dyDescent="0.25">
      <c r="A286">
        <v>280</v>
      </c>
      <c r="B286" t="str">
        <f>"201401002309"</f>
        <v>201401002309</v>
      </c>
      <c r="C286" t="s">
        <v>6</v>
      </c>
    </row>
    <row r="287" spans="1:3" x14ac:dyDescent="0.25">
      <c r="A287">
        <v>281</v>
      </c>
      <c r="B287" t="str">
        <f>"00489872"</f>
        <v>00489872</v>
      </c>
      <c r="C287" t="str">
        <f>"010"</f>
        <v>010</v>
      </c>
    </row>
    <row r="288" spans="1:3" x14ac:dyDescent="0.25">
      <c r="A288">
        <v>282</v>
      </c>
      <c r="B288" t="str">
        <f>"00050108"</f>
        <v>00050108</v>
      </c>
      <c r="C288" t="s">
        <v>7</v>
      </c>
    </row>
    <row r="289" spans="1:3" x14ac:dyDescent="0.25">
      <c r="A289">
        <v>283</v>
      </c>
      <c r="B289" t="str">
        <f>"201403000057"</f>
        <v>201403000057</v>
      </c>
      <c r="C289" t="s">
        <v>7</v>
      </c>
    </row>
    <row r="290" spans="1:3" x14ac:dyDescent="0.25">
      <c r="A290">
        <v>284</v>
      </c>
      <c r="B290" t="str">
        <f>"00487969"</f>
        <v>00487969</v>
      </c>
      <c r="C290" t="s">
        <v>6</v>
      </c>
    </row>
    <row r="291" spans="1:3" x14ac:dyDescent="0.25">
      <c r="A291">
        <v>285</v>
      </c>
      <c r="B291" t="str">
        <f>"00726468"</f>
        <v>00726468</v>
      </c>
      <c r="C291" t="s">
        <v>6</v>
      </c>
    </row>
    <row r="292" spans="1:3" x14ac:dyDescent="0.25">
      <c r="A292">
        <v>286</v>
      </c>
      <c r="B292" t="str">
        <f>"201411001492"</f>
        <v>201411001492</v>
      </c>
      <c r="C292" t="s">
        <v>6</v>
      </c>
    </row>
    <row r="293" spans="1:3" x14ac:dyDescent="0.25">
      <c r="A293">
        <v>287</v>
      </c>
      <c r="B293" t="str">
        <f>"00006537"</f>
        <v>00006537</v>
      </c>
      <c r="C293" t="s">
        <v>6</v>
      </c>
    </row>
    <row r="294" spans="1:3" x14ac:dyDescent="0.25">
      <c r="A294">
        <v>288</v>
      </c>
      <c r="B294" t="str">
        <f>"00496781"</f>
        <v>00496781</v>
      </c>
      <c r="C294" t="s">
        <v>7</v>
      </c>
    </row>
    <row r="295" spans="1:3" x14ac:dyDescent="0.25">
      <c r="A295">
        <v>289</v>
      </c>
      <c r="B295" t="str">
        <f>"00047502"</f>
        <v>00047502</v>
      </c>
      <c r="C295" t="s">
        <v>7</v>
      </c>
    </row>
    <row r="296" spans="1:3" x14ac:dyDescent="0.25">
      <c r="A296">
        <v>290</v>
      </c>
      <c r="B296" t="str">
        <f>"201102000455"</f>
        <v>201102000455</v>
      </c>
      <c r="C296" t="s">
        <v>7</v>
      </c>
    </row>
    <row r="297" spans="1:3" x14ac:dyDescent="0.25">
      <c r="A297">
        <v>291</v>
      </c>
      <c r="B297" t="str">
        <f>"201510002489"</f>
        <v>201510002489</v>
      </c>
      <c r="C297" t="str">
        <f>"001"</f>
        <v>001</v>
      </c>
    </row>
    <row r="298" spans="1:3" x14ac:dyDescent="0.25">
      <c r="A298">
        <v>292</v>
      </c>
      <c r="B298" t="str">
        <f>"00561209"</f>
        <v>00561209</v>
      </c>
      <c r="C298" t="s">
        <v>7</v>
      </c>
    </row>
    <row r="299" spans="1:3" x14ac:dyDescent="0.25">
      <c r="A299">
        <v>293</v>
      </c>
      <c r="B299" t="str">
        <f>"00339741"</f>
        <v>00339741</v>
      </c>
      <c r="C299" t="s">
        <v>7</v>
      </c>
    </row>
    <row r="300" spans="1:3" x14ac:dyDescent="0.25">
      <c r="A300">
        <v>294</v>
      </c>
      <c r="B300" t="str">
        <f>"00723289"</f>
        <v>00723289</v>
      </c>
      <c r="C300" t="s">
        <v>7</v>
      </c>
    </row>
    <row r="301" spans="1:3" x14ac:dyDescent="0.25">
      <c r="A301">
        <v>295</v>
      </c>
      <c r="B301" t="str">
        <f>"200807000048"</f>
        <v>200807000048</v>
      </c>
      <c r="C301" t="str">
        <f>"010"</f>
        <v>010</v>
      </c>
    </row>
    <row r="302" spans="1:3" x14ac:dyDescent="0.25">
      <c r="A302">
        <v>296</v>
      </c>
      <c r="B302" t="str">
        <f>"00503740"</f>
        <v>00503740</v>
      </c>
      <c r="C302" t="s">
        <v>7</v>
      </c>
    </row>
    <row r="303" spans="1:3" x14ac:dyDescent="0.25">
      <c r="A303">
        <v>297</v>
      </c>
      <c r="B303" t="str">
        <f>"00227558"</f>
        <v>00227558</v>
      </c>
      <c r="C303" t="s">
        <v>7</v>
      </c>
    </row>
    <row r="304" spans="1:3" x14ac:dyDescent="0.25">
      <c r="A304">
        <v>298</v>
      </c>
      <c r="B304" t="str">
        <f>"00676677"</f>
        <v>00676677</v>
      </c>
      <c r="C304" t="str">
        <f>"001"</f>
        <v>001</v>
      </c>
    </row>
    <row r="305" spans="1:3" x14ac:dyDescent="0.25">
      <c r="A305">
        <v>299</v>
      </c>
      <c r="B305" t="str">
        <f>"201511027599"</f>
        <v>201511027599</v>
      </c>
      <c r="C305" t="s">
        <v>7</v>
      </c>
    </row>
    <row r="306" spans="1:3" x14ac:dyDescent="0.25">
      <c r="A306">
        <v>300</v>
      </c>
      <c r="B306" t="str">
        <f>"00718001"</f>
        <v>00718001</v>
      </c>
      <c r="C306" t="s">
        <v>7</v>
      </c>
    </row>
    <row r="307" spans="1:3" x14ac:dyDescent="0.25">
      <c r="A307">
        <v>301</v>
      </c>
      <c r="B307" t="str">
        <f>"00724582"</f>
        <v>00724582</v>
      </c>
      <c r="C307" t="s">
        <v>7</v>
      </c>
    </row>
    <row r="308" spans="1:3" x14ac:dyDescent="0.25">
      <c r="A308">
        <v>302</v>
      </c>
      <c r="B308" t="str">
        <f>"00237129"</f>
        <v>00237129</v>
      </c>
      <c r="C308" t="s">
        <v>7</v>
      </c>
    </row>
    <row r="309" spans="1:3" x14ac:dyDescent="0.25">
      <c r="A309">
        <v>303</v>
      </c>
      <c r="B309" t="str">
        <f>"00477326"</f>
        <v>00477326</v>
      </c>
      <c r="C309" t="s">
        <v>6</v>
      </c>
    </row>
    <row r="310" spans="1:3" x14ac:dyDescent="0.25">
      <c r="A310">
        <v>304</v>
      </c>
      <c r="B310" t="str">
        <f>"00728777"</f>
        <v>00728777</v>
      </c>
      <c r="C310" t="s">
        <v>6</v>
      </c>
    </row>
    <row r="311" spans="1:3" x14ac:dyDescent="0.25">
      <c r="A311">
        <v>305</v>
      </c>
      <c r="B311" t="str">
        <f>"201406007720"</f>
        <v>201406007720</v>
      </c>
      <c r="C311" t="s">
        <v>7</v>
      </c>
    </row>
    <row r="312" spans="1:3" x14ac:dyDescent="0.25">
      <c r="A312">
        <v>306</v>
      </c>
      <c r="B312" t="str">
        <f>"200904000511"</f>
        <v>200904000511</v>
      </c>
      <c r="C312" t="s">
        <v>6</v>
      </c>
    </row>
    <row r="313" spans="1:3" x14ac:dyDescent="0.25">
      <c r="A313">
        <v>307</v>
      </c>
      <c r="B313" t="str">
        <f>"00162053"</f>
        <v>00162053</v>
      </c>
      <c r="C313" t="s">
        <v>7</v>
      </c>
    </row>
    <row r="314" spans="1:3" x14ac:dyDescent="0.25">
      <c r="A314">
        <v>308</v>
      </c>
      <c r="B314" t="str">
        <f>"00026249"</f>
        <v>00026249</v>
      </c>
      <c r="C314" t="s">
        <v>6</v>
      </c>
    </row>
    <row r="315" spans="1:3" x14ac:dyDescent="0.25">
      <c r="A315">
        <v>309</v>
      </c>
      <c r="B315" t="str">
        <f>"00668996"</f>
        <v>00668996</v>
      </c>
      <c r="C315" t="s">
        <v>7</v>
      </c>
    </row>
    <row r="316" spans="1:3" x14ac:dyDescent="0.25">
      <c r="A316">
        <v>310</v>
      </c>
      <c r="B316" t="str">
        <f>"00488405"</f>
        <v>00488405</v>
      </c>
      <c r="C316" t="s">
        <v>7</v>
      </c>
    </row>
    <row r="317" spans="1:3" x14ac:dyDescent="0.25">
      <c r="A317">
        <v>311</v>
      </c>
      <c r="B317" t="str">
        <f>"201406000655"</f>
        <v>201406000655</v>
      </c>
      <c r="C317" t="s">
        <v>6</v>
      </c>
    </row>
    <row r="318" spans="1:3" x14ac:dyDescent="0.25">
      <c r="A318">
        <v>312</v>
      </c>
      <c r="B318" t="str">
        <f>"201405002004"</f>
        <v>201405002004</v>
      </c>
      <c r="C318" t="s">
        <v>7</v>
      </c>
    </row>
    <row r="319" spans="1:3" x14ac:dyDescent="0.25">
      <c r="A319">
        <v>313</v>
      </c>
      <c r="B319" t="str">
        <f>"00069490"</f>
        <v>00069490</v>
      </c>
      <c r="C319" t="s">
        <v>6</v>
      </c>
    </row>
    <row r="320" spans="1:3" x14ac:dyDescent="0.25">
      <c r="A320">
        <v>314</v>
      </c>
      <c r="B320" t="str">
        <f>"00020785"</f>
        <v>00020785</v>
      </c>
      <c r="C320" t="s">
        <v>6</v>
      </c>
    </row>
    <row r="321" spans="1:3" x14ac:dyDescent="0.25">
      <c r="A321">
        <v>315</v>
      </c>
      <c r="B321" t="str">
        <f>"201511024110"</f>
        <v>201511024110</v>
      </c>
      <c r="C321" t="s">
        <v>6</v>
      </c>
    </row>
    <row r="322" spans="1:3" x14ac:dyDescent="0.25">
      <c r="A322">
        <v>316</v>
      </c>
      <c r="B322" t="str">
        <f>"00718048"</f>
        <v>00718048</v>
      </c>
      <c r="C322" t="s">
        <v>7</v>
      </c>
    </row>
    <row r="323" spans="1:3" x14ac:dyDescent="0.25">
      <c r="A323">
        <v>317</v>
      </c>
      <c r="B323" t="str">
        <f>"201406008770"</f>
        <v>201406008770</v>
      </c>
      <c r="C323" t="s">
        <v>7</v>
      </c>
    </row>
    <row r="324" spans="1:3" x14ac:dyDescent="0.25">
      <c r="A324">
        <v>318</v>
      </c>
      <c r="B324" t="str">
        <f>"00416276"</f>
        <v>00416276</v>
      </c>
      <c r="C324" t="s">
        <v>6</v>
      </c>
    </row>
    <row r="325" spans="1:3" x14ac:dyDescent="0.25">
      <c r="A325">
        <v>319</v>
      </c>
      <c r="B325" t="str">
        <f>"201411001254"</f>
        <v>201411001254</v>
      </c>
      <c r="C325" t="s">
        <v>7</v>
      </c>
    </row>
    <row r="326" spans="1:3" x14ac:dyDescent="0.25">
      <c r="A326">
        <v>320</v>
      </c>
      <c r="B326" t="str">
        <f>"00407601"</f>
        <v>00407601</v>
      </c>
      <c r="C326" t="s">
        <v>7</v>
      </c>
    </row>
    <row r="327" spans="1:3" x14ac:dyDescent="0.25">
      <c r="A327">
        <v>321</v>
      </c>
      <c r="B327" t="str">
        <f>"201409000479"</f>
        <v>201409000479</v>
      </c>
      <c r="C327" t="s">
        <v>7</v>
      </c>
    </row>
    <row r="328" spans="1:3" x14ac:dyDescent="0.25">
      <c r="A328">
        <v>322</v>
      </c>
      <c r="B328" t="str">
        <f>"00486872"</f>
        <v>00486872</v>
      </c>
      <c r="C328" t="s">
        <v>7</v>
      </c>
    </row>
    <row r="329" spans="1:3" x14ac:dyDescent="0.25">
      <c r="A329">
        <v>323</v>
      </c>
      <c r="B329" t="str">
        <f>"00488667"</f>
        <v>00488667</v>
      </c>
      <c r="C329" t="s">
        <v>6</v>
      </c>
    </row>
    <row r="330" spans="1:3" x14ac:dyDescent="0.25">
      <c r="A330">
        <v>324</v>
      </c>
      <c r="B330" t="str">
        <f>"201405002298"</f>
        <v>201405002298</v>
      </c>
      <c r="C330" t="s">
        <v>6</v>
      </c>
    </row>
    <row r="331" spans="1:3" x14ac:dyDescent="0.25">
      <c r="A331">
        <v>325</v>
      </c>
      <c r="B331" t="str">
        <f>"00486239"</f>
        <v>00486239</v>
      </c>
      <c r="C331" t="s">
        <v>7</v>
      </c>
    </row>
    <row r="332" spans="1:3" x14ac:dyDescent="0.25">
      <c r="A332">
        <v>326</v>
      </c>
      <c r="B332" t="str">
        <f>"201410000556"</f>
        <v>201410000556</v>
      </c>
      <c r="C332" t="s">
        <v>6</v>
      </c>
    </row>
    <row r="333" spans="1:3" x14ac:dyDescent="0.25">
      <c r="A333">
        <v>327</v>
      </c>
      <c r="B333" t="str">
        <f>"00352703"</f>
        <v>00352703</v>
      </c>
      <c r="C333" t="s">
        <v>7</v>
      </c>
    </row>
    <row r="334" spans="1:3" x14ac:dyDescent="0.25">
      <c r="A334">
        <v>328</v>
      </c>
      <c r="B334" t="str">
        <f>"00470787"</f>
        <v>00470787</v>
      </c>
      <c r="C334" t="s">
        <v>6</v>
      </c>
    </row>
    <row r="335" spans="1:3" x14ac:dyDescent="0.25">
      <c r="A335">
        <v>329</v>
      </c>
      <c r="B335" t="str">
        <f>"201511035410"</f>
        <v>201511035410</v>
      </c>
      <c r="C335" t="s">
        <v>6</v>
      </c>
    </row>
    <row r="336" spans="1:3" x14ac:dyDescent="0.25">
      <c r="A336">
        <v>330</v>
      </c>
      <c r="B336" t="str">
        <f>"201511021313"</f>
        <v>201511021313</v>
      </c>
      <c r="C336" t="s">
        <v>6</v>
      </c>
    </row>
    <row r="337" spans="1:3" x14ac:dyDescent="0.25">
      <c r="A337">
        <v>331</v>
      </c>
      <c r="B337" t="str">
        <f>"00193733"</f>
        <v>00193733</v>
      </c>
      <c r="C337" t="s">
        <v>7</v>
      </c>
    </row>
    <row r="338" spans="1:3" x14ac:dyDescent="0.25">
      <c r="A338">
        <v>332</v>
      </c>
      <c r="B338" t="str">
        <f>"201509000189"</f>
        <v>201509000189</v>
      </c>
      <c r="C338" t="s">
        <v>7</v>
      </c>
    </row>
    <row r="339" spans="1:3" x14ac:dyDescent="0.25">
      <c r="A339">
        <v>333</v>
      </c>
      <c r="B339" t="str">
        <f>"201511042169"</f>
        <v>201511042169</v>
      </c>
      <c r="C339" t="s">
        <v>7</v>
      </c>
    </row>
    <row r="340" spans="1:3" x14ac:dyDescent="0.25">
      <c r="A340">
        <v>334</v>
      </c>
      <c r="B340" t="str">
        <f>"201511022170"</f>
        <v>201511022170</v>
      </c>
      <c r="C340" t="s">
        <v>6</v>
      </c>
    </row>
    <row r="341" spans="1:3" x14ac:dyDescent="0.25">
      <c r="A341">
        <v>335</v>
      </c>
      <c r="B341" t="str">
        <f>"00479896"</f>
        <v>00479896</v>
      </c>
      <c r="C341" t="s">
        <v>6</v>
      </c>
    </row>
    <row r="342" spans="1:3" x14ac:dyDescent="0.25">
      <c r="A342">
        <v>336</v>
      </c>
      <c r="B342" t="str">
        <f>"201510003081"</f>
        <v>201510003081</v>
      </c>
      <c r="C342" t="s">
        <v>6</v>
      </c>
    </row>
    <row r="343" spans="1:3" x14ac:dyDescent="0.25">
      <c r="A343">
        <v>337</v>
      </c>
      <c r="B343" t="str">
        <f>"00019889"</f>
        <v>00019889</v>
      </c>
      <c r="C343" t="s">
        <v>6</v>
      </c>
    </row>
    <row r="344" spans="1:3" x14ac:dyDescent="0.25">
      <c r="A344">
        <v>338</v>
      </c>
      <c r="B344" t="str">
        <f>"201511030266"</f>
        <v>201511030266</v>
      </c>
      <c r="C344" t="s">
        <v>6</v>
      </c>
    </row>
    <row r="345" spans="1:3" x14ac:dyDescent="0.25">
      <c r="A345">
        <v>339</v>
      </c>
      <c r="B345" t="str">
        <f>"201506003404"</f>
        <v>201506003404</v>
      </c>
      <c r="C345" t="s">
        <v>7</v>
      </c>
    </row>
    <row r="346" spans="1:3" x14ac:dyDescent="0.25">
      <c r="A346">
        <v>340</v>
      </c>
      <c r="B346" t="str">
        <f>"00624622"</f>
        <v>00624622</v>
      </c>
      <c r="C346" t="s">
        <v>10</v>
      </c>
    </row>
    <row r="347" spans="1:3" x14ac:dyDescent="0.25">
      <c r="A347">
        <v>341</v>
      </c>
      <c r="B347" t="str">
        <f>"201511026708"</f>
        <v>201511026708</v>
      </c>
      <c r="C347" t="s">
        <v>6</v>
      </c>
    </row>
    <row r="348" spans="1:3" x14ac:dyDescent="0.25">
      <c r="A348">
        <v>342</v>
      </c>
      <c r="B348" t="str">
        <f>"00471485"</f>
        <v>00471485</v>
      </c>
      <c r="C348" t="s">
        <v>12</v>
      </c>
    </row>
    <row r="349" spans="1:3" x14ac:dyDescent="0.25">
      <c r="A349">
        <v>343</v>
      </c>
      <c r="B349" t="str">
        <f>"201511031769"</f>
        <v>201511031769</v>
      </c>
      <c r="C349" t="s">
        <v>7</v>
      </c>
    </row>
    <row r="350" spans="1:3" x14ac:dyDescent="0.25">
      <c r="A350">
        <v>344</v>
      </c>
      <c r="B350" t="str">
        <f>"00469295"</f>
        <v>00469295</v>
      </c>
      <c r="C350" t="s">
        <v>7</v>
      </c>
    </row>
    <row r="351" spans="1:3" x14ac:dyDescent="0.25">
      <c r="A351">
        <v>345</v>
      </c>
      <c r="B351" t="str">
        <f>"00561074"</f>
        <v>00561074</v>
      </c>
      <c r="C351" t="str">
        <f>"001"</f>
        <v>001</v>
      </c>
    </row>
    <row r="352" spans="1:3" x14ac:dyDescent="0.25">
      <c r="A352">
        <v>346</v>
      </c>
      <c r="B352" t="str">
        <f>"00499831"</f>
        <v>00499831</v>
      </c>
      <c r="C352" t="s">
        <v>7</v>
      </c>
    </row>
    <row r="353" spans="1:3" x14ac:dyDescent="0.25">
      <c r="A353">
        <v>347</v>
      </c>
      <c r="B353" t="str">
        <f>"00501226"</f>
        <v>00501226</v>
      </c>
      <c r="C353" t="s">
        <v>6</v>
      </c>
    </row>
    <row r="354" spans="1:3" x14ac:dyDescent="0.25">
      <c r="A354">
        <v>348</v>
      </c>
      <c r="B354" t="str">
        <f>"201511034643"</f>
        <v>201511034643</v>
      </c>
      <c r="C354" t="s">
        <v>7</v>
      </c>
    </row>
    <row r="355" spans="1:3" x14ac:dyDescent="0.25">
      <c r="A355">
        <v>349</v>
      </c>
      <c r="B355" t="str">
        <f>"00464223"</f>
        <v>00464223</v>
      </c>
      <c r="C355" t="str">
        <f>"001"</f>
        <v>001</v>
      </c>
    </row>
    <row r="356" spans="1:3" x14ac:dyDescent="0.25">
      <c r="A356">
        <v>350</v>
      </c>
      <c r="B356" t="str">
        <f>"00725869"</f>
        <v>00725869</v>
      </c>
      <c r="C356" t="s">
        <v>6</v>
      </c>
    </row>
    <row r="357" spans="1:3" x14ac:dyDescent="0.25">
      <c r="A357">
        <v>351</v>
      </c>
      <c r="B357" t="str">
        <f>"201511019616"</f>
        <v>201511019616</v>
      </c>
      <c r="C357" t="s">
        <v>6</v>
      </c>
    </row>
    <row r="358" spans="1:3" x14ac:dyDescent="0.25">
      <c r="A358">
        <v>352</v>
      </c>
      <c r="B358" t="str">
        <f>"00394429"</f>
        <v>00394429</v>
      </c>
      <c r="C358" t="s">
        <v>7</v>
      </c>
    </row>
    <row r="359" spans="1:3" x14ac:dyDescent="0.25">
      <c r="A359">
        <v>353</v>
      </c>
      <c r="B359" t="str">
        <f>"201511028475"</f>
        <v>201511028475</v>
      </c>
      <c r="C359" t="s">
        <v>7</v>
      </c>
    </row>
    <row r="360" spans="1:3" x14ac:dyDescent="0.25">
      <c r="A360">
        <v>354</v>
      </c>
      <c r="B360" t="str">
        <f>"00730478"</f>
        <v>00730478</v>
      </c>
      <c r="C360" t="s">
        <v>7</v>
      </c>
    </row>
    <row r="361" spans="1:3" x14ac:dyDescent="0.25">
      <c r="A361">
        <v>355</v>
      </c>
      <c r="B361" t="str">
        <f>"201511006587"</f>
        <v>201511006587</v>
      </c>
      <c r="C361" t="s">
        <v>6</v>
      </c>
    </row>
    <row r="362" spans="1:3" x14ac:dyDescent="0.25">
      <c r="A362">
        <v>356</v>
      </c>
      <c r="B362" t="str">
        <f>"00726618"</f>
        <v>00726618</v>
      </c>
      <c r="C362" t="s">
        <v>7</v>
      </c>
    </row>
    <row r="363" spans="1:3" x14ac:dyDescent="0.25">
      <c r="A363">
        <v>357</v>
      </c>
      <c r="B363" t="str">
        <f>"00719784"</f>
        <v>00719784</v>
      </c>
      <c r="C363" t="s">
        <v>7</v>
      </c>
    </row>
    <row r="364" spans="1:3" x14ac:dyDescent="0.25">
      <c r="A364">
        <v>358</v>
      </c>
      <c r="B364" t="str">
        <f>"201510000308"</f>
        <v>201510000308</v>
      </c>
      <c r="C364" t="s">
        <v>7</v>
      </c>
    </row>
    <row r="365" spans="1:3" x14ac:dyDescent="0.25">
      <c r="A365">
        <v>359</v>
      </c>
      <c r="B365" t="str">
        <f>"00500735"</f>
        <v>00500735</v>
      </c>
      <c r="C365" t="s">
        <v>6</v>
      </c>
    </row>
    <row r="366" spans="1:3" x14ac:dyDescent="0.25">
      <c r="A366">
        <v>360</v>
      </c>
      <c r="B366" t="str">
        <f>"00684623"</f>
        <v>00684623</v>
      </c>
      <c r="C366" t="s">
        <v>6</v>
      </c>
    </row>
    <row r="367" spans="1:3" x14ac:dyDescent="0.25">
      <c r="A367">
        <v>361</v>
      </c>
      <c r="B367" t="str">
        <f>"201511013118"</f>
        <v>201511013118</v>
      </c>
      <c r="C367" t="s">
        <v>7</v>
      </c>
    </row>
    <row r="368" spans="1:3" x14ac:dyDescent="0.25">
      <c r="A368">
        <v>362</v>
      </c>
      <c r="B368" t="str">
        <f>"00490682"</f>
        <v>00490682</v>
      </c>
      <c r="C368" t="s">
        <v>7</v>
      </c>
    </row>
    <row r="369" spans="1:3" x14ac:dyDescent="0.25">
      <c r="A369">
        <v>363</v>
      </c>
      <c r="B369" t="str">
        <f>"00246625"</f>
        <v>00246625</v>
      </c>
      <c r="C369" t="s">
        <v>7</v>
      </c>
    </row>
    <row r="370" spans="1:3" x14ac:dyDescent="0.25">
      <c r="A370">
        <v>364</v>
      </c>
      <c r="B370" t="str">
        <f>"00086911"</f>
        <v>00086911</v>
      </c>
      <c r="C370" t="s">
        <v>6</v>
      </c>
    </row>
    <row r="371" spans="1:3" x14ac:dyDescent="0.25">
      <c r="A371">
        <v>365</v>
      </c>
      <c r="B371" t="str">
        <f>"00002952"</f>
        <v>00002952</v>
      </c>
      <c r="C371" t="s">
        <v>7</v>
      </c>
    </row>
    <row r="372" spans="1:3" x14ac:dyDescent="0.25">
      <c r="A372">
        <v>366</v>
      </c>
      <c r="B372" t="str">
        <f>"00461875"</f>
        <v>00461875</v>
      </c>
      <c r="C372" t="s">
        <v>7</v>
      </c>
    </row>
    <row r="373" spans="1:3" x14ac:dyDescent="0.25">
      <c r="A373">
        <v>367</v>
      </c>
      <c r="B373" t="str">
        <f>"00497930"</f>
        <v>00497930</v>
      </c>
      <c r="C373" t="s">
        <v>6</v>
      </c>
    </row>
    <row r="374" spans="1:3" x14ac:dyDescent="0.25">
      <c r="A374">
        <v>368</v>
      </c>
      <c r="B374" t="str">
        <f>"00048016"</f>
        <v>00048016</v>
      </c>
      <c r="C374" t="s">
        <v>6</v>
      </c>
    </row>
    <row r="375" spans="1:3" x14ac:dyDescent="0.25">
      <c r="A375">
        <v>369</v>
      </c>
      <c r="B375" t="str">
        <f>"00718770"</f>
        <v>00718770</v>
      </c>
      <c r="C375" t="s">
        <v>6</v>
      </c>
    </row>
    <row r="376" spans="1:3" x14ac:dyDescent="0.25">
      <c r="A376">
        <v>370</v>
      </c>
      <c r="B376" t="str">
        <f>"00183094"</f>
        <v>00183094</v>
      </c>
      <c r="C376" t="s">
        <v>6</v>
      </c>
    </row>
    <row r="377" spans="1:3" x14ac:dyDescent="0.25">
      <c r="A377">
        <v>371</v>
      </c>
      <c r="B377" t="str">
        <f>"00727211"</f>
        <v>00727211</v>
      </c>
      <c r="C377" t="s">
        <v>6</v>
      </c>
    </row>
    <row r="378" spans="1:3" x14ac:dyDescent="0.25">
      <c r="A378">
        <v>372</v>
      </c>
      <c r="B378" t="str">
        <f>"00530360"</f>
        <v>00530360</v>
      </c>
      <c r="C378" t="str">
        <f>"001"</f>
        <v>001</v>
      </c>
    </row>
    <row r="379" spans="1:3" x14ac:dyDescent="0.25">
      <c r="A379">
        <v>373</v>
      </c>
      <c r="B379" t="str">
        <f>"00220117"</f>
        <v>00220117</v>
      </c>
      <c r="C379" t="s">
        <v>6</v>
      </c>
    </row>
    <row r="380" spans="1:3" x14ac:dyDescent="0.25">
      <c r="A380">
        <v>374</v>
      </c>
      <c r="B380" t="str">
        <f>"00490625"</f>
        <v>00490625</v>
      </c>
      <c r="C380" t="s">
        <v>6</v>
      </c>
    </row>
    <row r="381" spans="1:3" x14ac:dyDescent="0.25">
      <c r="A381">
        <v>375</v>
      </c>
      <c r="B381" t="str">
        <f>"00505013"</f>
        <v>00505013</v>
      </c>
      <c r="C381" t="s">
        <v>6</v>
      </c>
    </row>
    <row r="382" spans="1:3" x14ac:dyDescent="0.25">
      <c r="A382">
        <v>376</v>
      </c>
      <c r="B382" t="str">
        <f>"201410005354"</f>
        <v>201410005354</v>
      </c>
      <c r="C382" t="s">
        <v>10</v>
      </c>
    </row>
    <row r="383" spans="1:3" x14ac:dyDescent="0.25">
      <c r="A383">
        <v>377</v>
      </c>
      <c r="B383" t="str">
        <f>"00566270"</f>
        <v>00566270</v>
      </c>
      <c r="C383" t="s">
        <v>7</v>
      </c>
    </row>
    <row r="384" spans="1:3" x14ac:dyDescent="0.25">
      <c r="A384">
        <v>378</v>
      </c>
      <c r="B384" t="str">
        <f>"00494681"</f>
        <v>00494681</v>
      </c>
      <c r="C384" t="s">
        <v>7</v>
      </c>
    </row>
    <row r="385" spans="1:3" x14ac:dyDescent="0.25">
      <c r="A385">
        <v>379</v>
      </c>
      <c r="B385" t="str">
        <f>"00725383"</f>
        <v>00725383</v>
      </c>
      <c r="C385" t="s">
        <v>7</v>
      </c>
    </row>
    <row r="386" spans="1:3" x14ac:dyDescent="0.25">
      <c r="A386">
        <v>380</v>
      </c>
      <c r="B386" t="str">
        <f>"201511006565"</f>
        <v>201511006565</v>
      </c>
      <c r="C386" t="s">
        <v>6</v>
      </c>
    </row>
    <row r="387" spans="1:3" x14ac:dyDescent="0.25">
      <c r="A387">
        <v>381</v>
      </c>
      <c r="B387" t="str">
        <f>"201001000523"</f>
        <v>201001000523</v>
      </c>
      <c r="C387" t="s">
        <v>6</v>
      </c>
    </row>
    <row r="388" spans="1:3" x14ac:dyDescent="0.25">
      <c r="A388">
        <v>382</v>
      </c>
      <c r="B388" t="str">
        <f>"201511014055"</f>
        <v>201511014055</v>
      </c>
      <c r="C388" t="s">
        <v>6</v>
      </c>
    </row>
    <row r="389" spans="1:3" x14ac:dyDescent="0.25">
      <c r="A389">
        <v>383</v>
      </c>
      <c r="B389" t="str">
        <f>"201511033310"</f>
        <v>201511033310</v>
      </c>
      <c r="C389" t="s">
        <v>6</v>
      </c>
    </row>
    <row r="390" spans="1:3" x14ac:dyDescent="0.25">
      <c r="A390">
        <v>384</v>
      </c>
      <c r="B390" t="str">
        <f>"201411001778"</f>
        <v>201411001778</v>
      </c>
      <c r="C390" t="s">
        <v>7</v>
      </c>
    </row>
    <row r="391" spans="1:3" x14ac:dyDescent="0.25">
      <c r="A391">
        <v>385</v>
      </c>
      <c r="B391" t="str">
        <f>"00727804"</f>
        <v>00727804</v>
      </c>
      <c r="C391" t="s">
        <v>7</v>
      </c>
    </row>
    <row r="392" spans="1:3" x14ac:dyDescent="0.25">
      <c r="A392">
        <v>386</v>
      </c>
      <c r="B392" t="str">
        <f>"00725908"</f>
        <v>00725908</v>
      </c>
      <c r="C392" t="s">
        <v>10</v>
      </c>
    </row>
    <row r="393" spans="1:3" x14ac:dyDescent="0.25">
      <c r="A393">
        <v>387</v>
      </c>
      <c r="B393" t="str">
        <f>"00143415"</f>
        <v>00143415</v>
      </c>
      <c r="C393" t="s">
        <v>7</v>
      </c>
    </row>
    <row r="394" spans="1:3" x14ac:dyDescent="0.25">
      <c r="A394">
        <v>388</v>
      </c>
      <c r="B394" t="str">
        <f>"201512002380"</f>
        <v>201512002380</v>
      </c>
      <c r="C394" t="s">
        <v>6</v>
      </c>
    </row>
    <row r="395" spans="1:3" x14ac:dyDescent="0.25">
      <c r="A395">
        <v>389</v>
      </c>
      <c r="B395" t="str">
        <f>"00726368"</f>
        <v>00726368</v>
      </c>
      <c r="C395" t="s">
        <v>6</v>
      </c>
    </row>
    <row r="396" spans="1:3" x14ac:dyDescent="0.25">
      <c r="A396">
        <v>390</v>
      </c>
      <c r="B396" t="str">
        <f>"00028968"</f>
        <v>00028968</v>
      </c>
      <c r="C396" t="s">
        <v>6</v>
      </c>
    </row>
    <row r="397" spans="1:3" x14ac:dyDescent="0.25">
      <c r="A397">
        <v>391</v>
      </c>
      <c r="B397" t="str">
        <f>"00608675"</f>
        <v>00608675</v>
      </c>
      <c r="C397" t="s">
        <v>7</v>
      </c>
    </row>
    <row r="398" spans="1:3" x14ac:dyDescent="0.25">
      <c r="A398">
        <v>392</v>
      </c>
      <c r="B398" t="str">
        <f>"201510004532"</f>
        <v>201510004532</v>
      </c>
      <c r="C398" t="s">
        <v>6</v>
      </c>
    </row>
    <row r="399" spans="1:3" x14ac:dyDescent="0.25">
      <c r="A399">
        <v>393</v>
      </c>
      <c r="B399" t="str">
        <f>"201511023977"</f>
        <v>201511023977</v>
      </c>
      <c r="C399" t="s">
        <v>7</v>
      </c>
    </row>
    <row r="400" spans="1:3" x14ac:dyDescent="0.25">
      <c r="A400">
        <v>394</v>
      </c>
      <c r="B400" t="str">
        <f>"201511009594"</f>
        <v>201511009594</v>
      </c>
      <c r="C400" t="s">
        <v>7</v>
      </c>
    </row>
    <row r="401" spans="1:3" x14ac:dyDescent="0.25">
      <c r="A401">
        <v>395</v>
      </c>
      <c r="B401" t="str">
        <f>"00484917"</f>
        <v>00484917</v>
      </c>
      <c r="C401" t="s">
        <v>6</v>
      </c>
    </row>
    <row r="402" spans="1:3" x14ac:dyDescent="0.25">
      <c r="A402">
        <v>396</v>
      </c>
      <c r="B402" t="str">
        <f>"201511005865"</f>
        <v>201511005865</v>
      </c>
      <c r="C402" t="s">
        <v>7</v>
      </c>
    </row>
    <row r="403" spans="1:3" x14ac:dyDescent="0.25">
      <c r="A403">
        <v>397</v>
      </c>
      <c r="B403" t="str">
        <f>"00575562"</f>
        <v>00575562</v>
      </c>
      <c r="C403" t="s">
        <v>6</v>
      </c>
    </row>
    <row r="404" spans="1:3" x14ac:dyDescent="0.25">
      <c r="A404">
        <v>398</v>
      </c>
      <c r="B404" t="str">
        <f>"00681847"</f>
        <v>00681847</v>
      </c>
      <c r="C404" t="s">
        <v>6</v>
      </c>
    </row>
    <row r="405" spans="1:3" x14ac:dyDescent="0.25">
      <c r="A405">
        <v>399</v>
      </c>
      <c r="B405" t="str">
        <f>"00333951"</f>
        <v>00333951</v>
      </c>
      <c r="C405" t="s">
        <v>7</v>
      </c>
    </row>
    <row r="406" spans="1:3" x14ac:dyDescent="0.25">
      <c r="A406">
        <v>400</v>
      </c>
      <c r="B406" t="str">
        <f>"00497429"</f>
        <v>00497429</v>
      </c>
      <c r="C406" t="s">
        <v>7</v>
      </c>
    </row>
    <row r="407" spans="1:3" x14ac:dyDescent="0.25">
      <c r="A407">
        <v>401</v>
      </c>
      <c r="B407" t="str">
        <f>"00021839"</f>
        <v>00021839</v>
      </c>
      <c r="C407" t="s">
        <v>6</v>
      </c>
    </row>
    <row r="408" spans="1:3" x14ac:dyDescent="0.25">
      <c r="A408">
        <v>402</v>
      </c>
      <c r="B408" t="str">
        <f>"00198354"</f>
        <v>00198354</v>
      </c>
      <c r="C408" t="s">
        <v>7</v>
      </c>
    </row>
    <row r="409" spans="1:3" x14ac:dyDescent="0.25">
      <c r="A409">
        <v>403</v>
      </c>
      <c r="B409" t="str">
        <f>"200812000315"</f>
        <v>200812000315</v>
      </c>
      <c r="C409" t="s">
        <v>7</v>
      </c>
    </row>
    <row r="410" spans="1:3" x14ac:dyDescent="0.25">
      <c r="A410">
        <v>404</v>
      </c>
      <c r="B410" t="str">
        <f>"00241834"</f>
        <v>00241834</v>
      </c>
      <c r="C410" t="s">
        <v>7</v>
      </c>
    </row>
    <row r="411" spans="1:3" x14ac:dyDescent="0.25">
      <c r="A411">
        <v>405</v>
      </c>
      <c r="B411" t="str">
        <f>"00739346"</f>
        <v>00739346</v>
      </c>
      <c r="C411" t="s">
        <v>6</v>
      </c>
    </row>
    <row r="412" spans="1:3" x14ac:dyDescent="0.25">
      <c r="A412">
        <v>406</v>
      </c>
      <c r="B412" t="str">
        <f>"201606000068"</f>
        <v>201606000068</v>
      </c>
      <c r="C412" t="s">
        <v>6</v>
      </c>
    </row>
    <row r="413" spans="1:3" x14ac:dyDescent="0.25">
      <c r="A413">
        <v>407</v>
      </c>
      <c r="B413" t="str">
        <f>"00551585"</f>
        <v>00551585</v>
      </c>
      <c r="C413" t="s">
        <v>6</v>
      </c>
    </row>
    <row r="414" spans="1:3" x14ac:dyDescent="0.25">
      <c r="A414">
        <v>408</v>
      </c>
      <c r="B414" t="str">
        <f>"00506552"</f>
        <v>00506552</v>
      </c>
      <c r="C414" t="s">
        <v>6</v>
      </c>
    </row>
    <row r="415" spans="1:3" x14ac:dyDescent="0.25">
      <c r="A415">
        <v>409</v>
      </c>
      <c r="B415" t="str">
        <f>"00468021"</f>
        <v>00468021</v>
      </c>
      <c r="C415" t="s">
        <v>7</v>
      </c>
    </row>
    <row r="416" spans="1:3" x14ac:dyDescent="0.25">
      <c r="A416">
        <v>410</v>
      </c>
      <c r="B416" t="str">
        <f>"00150744"</f>
        <v>00150744</v>
      </c>
      <c r="C416" t="s">
        <v>7</v>
      </c>
    </row>
    <row r="417" spans="1:3" x14ac:dyDescent="0.25">
      <c r="A417">
        <v>411</v>
      </c>
      <c r="B417" t="str">
        <f>"00562583"</f>
        <v>00562583</v>
      </c>
      <c r="C417" t="s">
        <v>7</v>
      </c>
    </row>
    <row r="418" spans="1:3" x14ac:dyDescent="0.25">
      <c r="A418">
        <v>412</v>
      </c>
      <c r="B418" t="str">
        <f>"00739894"</f>
        <v>00739894</v>
      </c>
      <c r="C418" t="s">
        <v>6</v>
      </c>
    </row>
    <row r="419" spans="1:3" x14ac:dyDescent="0.25">
      <c r="A419">
        <v>413</v>
      </c>
      <c r="B419" t="str">
        <f>"00077613"</f>
        <v>00077613</v>
      </c>
      <c r="C419" t="s">
        <v>7</v>
      </c>
    </row>
    <row r="420" spans="1:3" x14ac:dyDescent="0.25">
      <c r="A420">
        <v>414</v>
      </c>
      <c r="B420" t="str">
        <f>"201510000147"</f>
        <v>201510000147</v>
      </c>
      <c r="C420" t="s">
        <v>6</v>
      </c>
    </row>
    <row r="421" spans="1:3" x14ac:dyDescent="0.25">
      <c r="A421">
        <v>415</v>
      </c>
      <c r="B421" t="str">
        <f>"201511006599"</f>
        <v>201511006599</v>
      </c>
      <c r="C421" t="s">
        <v>6</v>
      </c>
    </row>
    <row r="422" spans="1:3" x14ac:dyDescent="0.25">
      <c r="A422">
        <v>416</v>
      </c>
      <c r="B422" t="str">
        <f>"00094552"</f>
        <v>00094552</v>
      </c>
      <c r="C422" t="s">
        <v>6</v>
      </c>
    </row>
    <row r="423" spans="1:3" x14ac:dyDescent="0.25">
      <c r="A423">
        <v>417</v>
      </c>
      <c r="B423" t="str">
        <f>"00724855"</f>
        <v>00724855</v>
      </c>
      <c r="C423" t="s">
        <v>7</v>
      </c>
    </row>
    <row r="424" spans="1:3" x14ac:dyDescent="0.25">
      <c r="A424">
        <v>418</v>
      </c>
      <c r="B424" t="str">
        <f>"201511039289"</f>
        <v>201511039289</v>
      </c>
      <c r="C424" t="s">
        <v>6</v>
      </c>
    </row>
    <row r="425" spans="1:3" x14ac:dyDescent="0.25">
      <c r="A425">
        <v>419</v>
      </c>
      <c r="B425" t="str">
        <f>"200801010116"</f>
        <v>200801010116</v>
      </c>
      <c r="C425" t="s">
        <v>7</v>
      </c>
    </row>
    <row r="426" spans="1:3" x14ac:dyDescent="0.25">
      <c r="A426">
        <v>420</v>
      </c>
      <c r="B426" t="str">
        <f>"00098340"</f>
        <v>00098340</v>
      </c>
      <c r="C426" t="s">
        <v>6</v>
      </c>
    </row>
    <row r="427" spans="1:3" x14ac:dyDescent="0.25">
      <c r="A427">
        <v>421</v>
      </c>
      <c r="B427" t="str">
        <f>"201512003398"</f>
        <v>201512003398</v>
      </c>
      <c r="C427" t="s">
        <v>6</v>
      </c>
    </row>
    <row r="428" spans="1:3" x14ac:dyDescent="0.25">
      <c r="A428">
        <v>422</v>
      </c>
      <c r="B428" t="str">
        <f>"00737597"</f>
        <v>00737597</v>
      </c>
      <c r="C428" t="s">
        <v>6</v>
      </c>
    </row>
    <row r="429" spans="1:3" x14ac:dyDescent="0.25">
      <c r="A429">
        <v>423</v>
      </c>
      <c r="B429" t="str">
        <f>"00735415"</f>
        <v>00735415</v>
      </c>
      <c r="C429" t="s">
        <v>6</v>
      </c>
    </row>
    <row r="430" spans="1:3" x14ac:dyDescent="0.25">
      <c r="A430">
        <v>424</v>
      </c>
      <c r="B430" t="str">
        <f>"00019937"</f>
        <v>00019937</v>
      </c>
      <c r="C430" t="s">
        <v>6</v>
      </c>
    </row>
    <row r="431" spans="1:3" x14ac:dyDescent="0.25">
      <c r="A431">
        <v>425</v>
      </c>
      <c r="B431" t="str">
        <f>"201510002285"</f>
        <v>201510002285</v>
      </c>
      <c r="C431" t="s">
        <v>6</v>
      </c>
    </row>
    <row r="432" spans="1:3" x14ac:dyDescent="0.25">
      <c r="A432">
        <v>426</v>
      </c>
      <c r="B432" t="str">
        <f>"00079388"</f>
        <v>00079388</v>
      </c>
      <c r="C432" t="s">
        <v>6</v>
      </c>
    </row>
    <row r="433" spans="1:3" x14ac:dyDescent="0.25">
      <c r="A433">
        <v>427</v>
      </c>
      <c r="B433" t="str">
        <f>"00729035"</f>
        <v>00729035</v>
      </c>
      <c r="C433" t="s">
        <v>7</v>
      </c>
    </row>
    <row r="434" spans="1:3" x14ac:dyDescent="0.25">
      <c r="A434">
        <v>428</v>
      </c>
      <c r="B434" t="str">
        <f>"00092756"</f>
        <v>00092756</v>
      </c>
      <c r="C434" t="s">
        <v>6</v>
      </c>
    </row>
    <row r="435" spans="1:3" x14ac:dyDescent="0.25">
      <c r="A435">
        <v>429</v>
      </c>
      <c r="B435" t="str">
        <f>"00073968"</f>
        <v>00073968</v>
      </c>
      <c r="C435" t="s">
        <v>6</v>
      </c>
    </row>
    <row r="436" spans="1:3" x14ac:dyDescent="0.25">
      <c r="A436">
        <v>430</v>
      </c>
      <c r="B436" t="str">
        <f>"00026139"</f>
        <v>00026139</v>
      </c>
      <c r="C436" t="s">
        <v>7</v>
      </c>
    </row>
    <row r="437" spans="1:3" x14ac:dyDescent="0.25">
      <c r="A437">
        <v>431</v>
      </c>
      <c r="B437" t="str">
        <f>"201511025296"</f>
        <v>201511025296</v>
      </c>
      <c r="C437" t="s">
        <v>6</v>
      </c>
    </row>
    <row r="438" spans="1:3" x14ac:dyDescent="0.25">
      <c r="A438">
        <v>432</v>
      </c>
      <c r="B438" t="str">
        <f>"201511027438"</f>
        <v>201511027438</v>
      </c>
      <c r="C438" t="s">
        <v>6</v>
      </c>
    </row>
    <row r="439" spans="1:3" x14ac:dyDescent="0.25">
      <c r="A439">
        <v>433</v>
      </c>
      <c r="B439" t="str">
        <f>"00739006"</f>
        <v>00739006</v>
      </c>
      <c r="C439" t="s">
        <v>7</v>
      </c>
    </row>
    <row r="440" spans="1:3" x14ac:dyDescent="0.25">
      <c r="A440">
        <v>434</v>
      </c>
      <c r="B440" t="str">
        <f>"201511036109"</f>
        <v>201511036109</v>
      </c>
      <c r="C440" t="s">
        <v>7</v>
      </c>
    </row>
    <row r="441" spans="1:3" x14ac:dyDescent="0.25">
      <c r="A441">
        <v>435</v>
      </c>
      <c r="B441" t="str">
        <f>"201511005386"</f>
        <v>201511005386</v>
      </c>
      <c r="C441" t="s">
        <v>6</v>
      </c>
    </row>
    <row r="442" spans="1:3" x14ac:dyDescent="0.25">
      <c r="A442">
        <v>436</v>
      </c>
      <c r="B442" t="str">
        <f>"00015994"</f>
        <v>00015994</v>
      </c>
      <c r="C442" t="s">
        <v>6</v>
      </c>
    </row>
    <row r="443" spans="1:3" x14ac:dyDescent="0.25">
      <c r="A443">
        <v>437</v>
      </c>
      <c r="B443" t="str">
        <f>"201511036098"</f>
        <v>201511036098</v>
      </c>
      <c r="C443" t="s">
        <v>6</v>
      </c>
    </row>
    <row r="444" spans="1:3" x14ac:dyDescent="0.25">
      <c r="A444">
        <v>438</v>
      </c>
      <c r="B444" t="str">
        <f>"201510003281"</f>
        <v>201510003281</v>
      </c>
      <c r="C444" t="s">
        <v>6</v>
      </c>
    </row>
    <row r="445" spans="1:3" x14ac:dyDescent="0.25">
      <c r="A445">
        <v>439</v>
      </c>
      <c r="B445" t="str">
        <f>"00480884"</f>
        <v>00480884</v>
      </c>
      <c r="C445" t="s">
        <v>6</v>
      </c>
    </row>
    <row r="446" spans="1:3" x14ac:dyDescent="0.25">
      <c r="A446">
        <v>440</v>
      </c>
      <c r="B446" t="str">
        <f>"00044708"</f>
        <v>00044708</v>
      </c>
      <c r="C446" t="s">
        <v>6</v>
      </c>
    </row>
    <row r="447" spans="1:3" x14ac:dyDescent="0.25">
      <c r="A447">
        <v>441</v>
      </c>
      <c r="B447" t="str">
        <f>"00490632"</f>
        <v>00490632</v>
      </c>
      <c r="C447" t="s">
        <v>7</v>
      </c>
    </row>
    <row r="448" spans="1:3" x14ac:dyDescent="0.25">
      <c r="A448">
        <v>442</v>
      </c>
      <c r="B448" t="str">
        <f>"201511013810"</f>
        <v>201511013810</v>
      </c>
      <c r="C448" t="s">
        <v>6</v>
      </c>
    </row>
    <row r="449" spans="1:3" x14ac:dyDescent="0.25">
      <c r="A449">
        <v>443</v>
      </c>
      <c r="B449" t="str">
        <f>"201511040031"</f>
        <v>201511040031</v>
      </c>
      <c r="C449" t="s">
        <v>6</v>
      </c>
    </row>
    <row r="450" spans="1:3" x14ac:dyDescent="0.25">
      <c r="A450">
        <v>444</v>
      </c>
      <c r="B450" t="str">
        <f>"201406012496"</f>
        <v>201406012496</v>
      </c>
      <c r="C450" t="s">
        <v>10</v>
      </c>
    </row>
    <row r="451" spans="1:3" x14ac:dyDescent="0.25">
      <c r="A451">
        <v>445</v>
      </c>
      <c r="B451" t="str">
        <f>"00154914"</f>
        <v>00154914</v>
      </c>
      <c r="C451" t="s">
        <v>6</v>
      </c>
    </row>
    <row r="452" spans="1:3" x14ac:dyDescent="0.25">
      <c r="A452">
        <v>446</v>
      </c>
      <c r="B452" t="str">
        <f>"00484153"</f>
        <v>00484153</v>
      </c>
      <c r="C452" t="str">
        <f>"010"</f>
        <v>010</v>
      </c>
    </row>
    <row r="453" spans="1:3" x14ac:dyDescent="0.25">
      <c r="A453">
        <v>447</v>
      </c>
      <c r="B453" t="str">
        <f>"00681947"</f>
        <v>00681947</v>
      </c>
      <c r="C453" t="s">
        <v>6</v>
      </c>
    </row>
    <row r="454" spans="1:3" x14ac:dyDescent="0.25">
      <c r="A454">
        <v>448</v>
      </c>
      <c r="B454" t="str">
        <f>"00719627"</f>
        <v>00719627</v>
      </c>
      <c r="C454" t="s">
        <v>6</v>
      </c>
    </row>
    <row r="455" spans="1:3" x14ac:dyDescent="0.25">
      <c r="A455">
        <v>449</v>
      </c>
      <c r="B455" t="str">
        <f>"201511008386"</f>
        <v>201511008386</v>
      </c>
      <c r="C455" t="s">
        <v>6</v>
      </c>
    </row>
    <row r="456" spans="1:3" x14ac:dyDescent="0.25">
      <c r="A456">
        <v>450</v>
      </c>
      <c r="B456" t="str">
        <f>"00440408"</f>
        <v>00440408</v>
      </c>
      <c r="C456" t="s">
        <v>7</v>
      </c>
    </row>
    <row r="457" spans="1:3" x14ac:dyDescent="0.25">
      <c r="A457">
        <v>451</v>
      </c>
      <c r="B457" t="str">
        <f>"201511043473"</f>
        <v>201511043473</v>
      </c>
      <c r="C457" t="s">
        <v>7</v>
      </c>
    </row>
    <row r="458" spans="1:3" x14ac:dyDescent="0.25">
      <c r="A458">
        <v>452</v>
      </c>
      <c r="B458" t="str">
        <f>"00002341"</f>
        <v>00002341</v>
      </c>
      <c r="C458" t="s">
        <v>6</v>
      </c>
    </row>
    <row r="459" spans="1:3" x14ac:dyDescent="0.25">
      <c r="A459">
        <v>453</v>
      </c>
      <c r="B459" t="str">
        <f>"00554576"</f>
        <v>00554576</v>
      </c>
      <c r="C459" t="s">
        <v>7</v>
      </c>
    </row>
    <row r="460" spans="1:3" x14ac:dyDescent="0.25">
      <c r="A460">
        <v>454</v>
      </c>
      <c r="B460" t="str">
        <f>"200911000184"</f>
        <v>200911000184</v>
      </c>
      <c r="C460" t="s">
        <v>6</v>
      </c>
    </row>
    <row r="461" spans="1:3" x14ac:dyDescent="0.25">
      <c r="A461">
        <v>455</v>
      </c>
      <c r="B461" t="str">
        <f>"00441791"</f>
        <v>00441791</v>
      </c>
      <c r="C461" t="s">
        <v>6</v>
      </c>
    </row>
    <row r="462" spans="1:3" x14ac:dyDescent="0.25">
      <c r="A462">
        <v>456</v>
      </c>
      <c r="B462" t="str">
        <f>"201511031232"</f>
        <v>201511031232</v>
      </c>
      <c r="C462" t="s">
        <v>6</v>
      </c>
    </row>
    <row r="463" spans="1:3" x14ac:dyDescent="0.25">
      <c r="A463">
        <v>457</v>
      </c>
      <c r="B463" t="str">
        <f>"00498997"</f>
        <v>00498997</v>
      </c>
      <c r="C463" t="s">
        <v>6</v>
      </c>
    </row>
    <row r="464" spans="1:3" x14ac:dyDescent="0.25">
      <c r="A464">
        <v>458</v>
      </c>
      <c r="B464" t="str">
        <f>"00017250"</f>
        <v>00017250</v>
      </c>
      <c r="C464" t="s">
        <v>7</v>
      </c>
    </row>
    <row r="465" spans="1:3" x14ac:dyDescent="0.25">
      <c r="A465">
        <v>459</v>
      </c>
      <c r="B465" t="str">
        <f>"00734475"</f>
        <v>00734475</v>
      </c>
      <c r="C465" t="s">
        <v>6</v>
      </c>
    </row>
    <row r="466" spans="1:3" x14ac:dyDescent="0.25">
      <c r="A466">
        <v>460</v>
      </c>
      <c r="B466" t="str">
        <f>"00473008"</f>
        <v>00473008</v>
      </c>
      <c r="C466" t="s">
        <v>7</v>
      </c>
    </row>
    <row r="467" spans="1:3" x14ac:dyDescent="0.25">
      <c r="A467">
        <v>461</v>
      </c>
      <c r="B467" t="str">
        <f>"00257321"</f>
        <v>00257321</v>
      </c>
      <c r="C467" t="s">
        <v>6</v>
      </c>
    </row>
    <row r="468" spans="1:3" x14ac:dyDescent="0.25">
      <c r="A468">
        <v>462</v>
      </c>
      <c r="B468" t="str">
        <f>"201511035666"</f>
        <v>201511035666</v>
      </c>
      <c r="C468" t="s">
        <v>6</v>
      </c>
    </row>
    <row r="469" spans="1:3" x14ac:dyDescent="0.25">
      <c r="A469">
        <v>463</v>
      </c>
      <c r="B469" t="str">
        <f>"00683923"</f>
        <v>00683923</v>
      </c>
      <c r="C469" t="s">
        <v>6</v>
      </c>
    </row>
    <row r="470" spans="1:3" x14ac:dyDescent="0.25">
      <c r="A470">
        <v>464</v>
      </c>
      <c r="B470" t="str">
        <f>"00102910"</f>
        <v>00102910</v>
      </c>
      <c r="C470" t="s">
        <v>7</v>
      </c>
    </row>
    <row r="471" spans="1:3" x14ac:dyDescent="0.25">
      <c r="A471">
        <v>465</v>
      </c>
      <c r="B471" t="str">
        <f>"201402008529"</f>
        <v>201402008529</v>
      </c>
      <c r="C471" t="s">
        <v>7</v>
      </c>
    </row>
    <row r="472" spans="1:3" x14ac:dyDescent="0.25">
      <c r="A472">
        <v>466</v>
      </c>
      <c r="B472" t="str">
        <f>"00219889"</f>
        <v>00219889</v>
      </c>
      <c r="C472" t="s">
        <v>6</v>
      </c>
    </row>
    <row r="473" spans="1:3" x14ac:dyDescent="0.25">
      <c r="A473">
        <v>467</v>
      </c>
      <c r="B473" t="str">
        <f>"201511040624"</f>
        <v>201511040624</v>
      </c>
      <c r="C473" t="s">
        <v>7</v>
      </c>
    </row>
    <row r="474" spans="1:3" x14ac:dyDescent="0.25">
      <c r="A474">
        <v>468</v>
      </c>
      <c r="B474" t="str">
        <f>"00730313"</f>
        <v>00730313</v>
      </c>
      <c r="C474" t="s">
        <v>6</v>
      </c>
    </row>
    <row r="475" spans="1:3" x14ac:dyDescent="0.25">
      <c r="A475">
        <v>469</v>
      </c>
      <c r="B475" t="str">
        <f>"201510003527"</f>
        <v>201510003527</v>
      </c>
      <c r="C475" t="s">
        <v>6</v>
      </c>
    </row>
    <row r="476" spans="1:3" x14ac:dyDescent="0.25">
      <c r="A476">
        <v>470</v>
      </c>
      <c r="B476" t="str">
        <f>"00454192"</f>
        <v>00454192</v>
      </c>
      <c r="C476" t="s">
        <v>7</v>
      </c>
    </row>
    <row r="477" spans="1:3" x14ac:dyDescent="0.25">
      <c r="A477">
        <v>471</v>
      </c>
      <c r="B477" t="str">
        <f>"201511024900"</f>
        <v>201511024900</v>
      </c>
      <c r="C477" t="s">
        <v>6</v>
      </c>
    </row>
    <row r="478" spans="1:3" x14ac:dyDescent="0.25">
      <c r="A478">
        <v>472</v>
      </c>
      <c r="B478" t="str">
        <f>"201504003609"</f>
        <v>201504003609</v>
      </c>
      <c r="C478" t="s">
        <v>7</v>
      </c>
    </row>
    <row r="479" spans="1:3" x14ac:dyDescent="0.25">
      <c r="A479">
        <v>473</v>
      </c>
      <c r="B479" t="str">
        <f>"200806000696"</f>
        <v>200806000696</v>
      </c>
      <c r="C479" t="s">
        <v>7</v>
      </c>
    </row>
    <row r="480" spans="1:3" x14ac:dyDescent="0.25">
      <c r="A480">
        <v>474</v>
      </c>
      <c r="B480" t="str">
        <f>"00431845"</f>
        <v>00431845</v>
      </c>
      <c r="C480" t="s">
        <v>7</v>
      </c>
    </row>
    <row r="481" spans="1:3" x14ac:dyDescent="0.25">
      <c r="A481">
        <v>475</v>
      </c>
      <c r="B481" t="str">
        <f>"00439016"</f>
        <v>00439016</v>
      </c>
      <c r="C481" t="s">
        <v>7</v>
      </c>
    </row>
    <row r="482" spans="1:3" x14ac:dyDescent="0.25">
      <c r="A482">
        <v>476</v>
      </c>
      <c r="B482" t="str">
        <f>"200809000149"</f>
        <v>200809000149</v>
      </c>
      <c r="C482" t="s">
        <v>7</v>
      </c>
    </row>
    <row r="483" spans="1:3" x14ac:dyDescent="0.25">
      <c r="A483">
        <v>477</v>
      </c>
      <c r="B483" t="str">
        <f>"00006097"</f>
        <v>00006097</v>
      </c>
      <c r="C483" t="s">
        <v>7</v>
      </c>
    </row>
    <row r="484" spans="1:3" x14ac:dyDescent="0.25">
      <c r="A484">
        <v>478</v>
      </c>
      <c r="B484" t="str">
        <f>"00734921"</f>
        <v>00734921</v>
      </c>
      <c r="C484" t="s">
        <v>6</v>
      </c>
    </row>
    <row r="485" spans="1:3" x14ac:dyDescent="0.25">
      <c r="A485">
        <v>479</v>
      </c>
      <c r="B485" t="str">
        <f>"00683517"</f>
        <v>00683517</v>
      </c>
      <c r="C485" t="s">
        <v>7</v>
      </c>
    </row>
    <row r="486" spans="1:3" x14ac:dyDescent="0.25">
      <c r="A486">
        <v>480</v>
      </c>
      <c r="B486" t="str">
        <f>"00727993"</f>
        <v>00727993</v>
      </c>
      <c r="C486" t="s">
        <v>6</v>
      </c>
    </row>
    <row r="487" spans="1:3" x14ac:dyDescent="0.25">
      <c r="A487">
        <v>481</v>
      </c>
      <c r="B487" t="str">
        <f>"00443672"</f>
        <v>00443672</v>
      </c>
      <c r="C487" t="s">
        <v>7</v>
      </c>
    </row>
    <row r="488" spans="1:3" x14ac:dyDescent="0.25">
      <c r="A488">
        <v>482</v>
      </c>
      <c r="B488" t="str">
        <f>"00533124"</f>
        <v>00533124</v>
      </c>
      <c r="C488" t="s">
        <v>6</v>
      </c>
    </row>
    <row r="489" spans="1:3" x14ac:dyDescent="0.25">
      <c r="A489">
        <v>483</v>
      </c>
      <c r="B489" t="str">
        <f>"00685224"</f>
        <v>00685224</v>
      </c>
      <c r="C489" t="s">
        <v>6</v>
      </c>
    </row>
    <row r="490" spans="1:3" x14ac:dyDescent="0.25">
      <c r="A490">
        <v>484</v>
      </c>
      <c r="B490" t="str">
        <f>"00669394"</f>
        <v>00669394</v>
      </c>
      <c r="C490" t="s">
        <v>6</v>
      </c>
    </row>
    <row r="491" spans="1:3" x14ac:dyDescent="0.25">
      <c r="A491">
        <v>485</v>
      </c>
      <c r="B491" t="str">
        <f>"201511030303"</f>
        <v>201511030303</v>
      </c>
      <c r="C491" t="s">
        <v>7</v>
      </c>
    </row>
    <row r="492" spans="1:3" x14ac:dyDescent="0.25">
      <c r="A492">
        <v>486</v>
      </c>
      <c r="B492" t="str">
        <f>"00735027"</f>
        <v>00735027</v>
      </c>
      <c r="C492" t="s">
        <v>6</v>
      </c>
    </row>
    <row r="493" spans="1:3" x14ac:dyDescent="0.25">
      <c r="A493">
        <v>487</v>
      </c>
      <c r="B493" t="str">
        <f>"201511024984"</f>
        <v>201511024984</v>
      </c>
      <c r="C493" t="s">
        <v>6</v>
      </c>
    </row>
    <row r="494" spans="1:3" x14ac:dyDescent="0.25">
      <c r="A494">
        <v>488</v>
      </c>
      <c r="B494" t="str">
        <f>"00733012"</f>
        <v>00733012</v>
      </c>
      <c r="C494" t="s">
        <v>6</v>
      </c>
    </row>
    <row r="495" spans="1:3" x14ac:dyDescent="0.25">
      <c r="A495">
        <v>489</v>
      </c>
      <c r="B495" t="str">
        <f>"00675523"</f>
        <v>00675523</v>
      </c>
      <c r="C495" t="s">
        <v>7</v>
      </c>
    </row>
    <row r="496" spans="1:3" x14ac:dyDescent="0.25">
      <c r="A496">
        <v>490</v>
      </c>
      <c r="B496" t="str">
        <f>"201412000672"</f>
        <v>201412000672</v>
      </c>
      <c r="C496" t="s">
        <v>6</v>
      </c>
    </row>
    <row r="497" spans="1:3" x14ac:dyDescent="0.25">
      <c r="A497">
        <v>491</v>
      </c>
      <c r="B497" t="str">
        <f>"201010000150"</f>
        <v>201010000150</v>
      </c>
      <c r="C497" t="s">
        <v>6</v>
      </c>
    </row>
    <row r="498" spans="1:3" x14ac:dyDescent="0.25">
      <c r="A498">
        <v>492</v>
      </c>
      <c r="B498" t="str">
        <f>"201511039572"</f>
        <v>201511039572</v>
      </c>
      <c r="C498" t="s">
        <v>7</v>
      </c>
    </row>
    <row r="499" spans="1:3" x14ac:dyDescent="0.25">
      <c r="A499">
        <v>493</v>
      </c>
      <c r="B499" t="str">
        <f>"201511037857"</f>
        <v>201511037857</v>
      </c>
      <c r="C499" t="s">
        <v>6</v>
      </c>
    </row>
    <row r="500" spans="1:3" x14ac:dyDescent="0.25">
      <c r="A500">
        <v>494</v>
      </c>
      <c r="B500" t="str">
        <f>"00543095"</f>
        <v>00543095</v>
      </c>
      <c r="C500" t="s">
        <v>6</v>
      </c>
    </row>
    <row r="501" spans="1:3" x14ac:dyDescent="0.25">
      <c r="A501">
        <v>495</v>
      </c>
      <c r="B501" t="str">
        <f>"00429583"</f>
        <v>00429583</v>
      </c>
      <c r="C501" t="s">
        <v>7</v>
      </c>
    </row>
    <row r="502" spans="1:3" x14ac:dyDescent="0.25">
      <c r="A502">
        <v>496</v>
      </c>
      <c r="B502" t="str">
        <f>"00264714"</f>
        <v>00264714</v>
      </c>
      <c r="C502" t="s">
        <v>7</v>
      </c>
    </row>
    <row r="503" spans="1:3" x14ac:dyDescent="0.25">
      <c r="A503">
        <v>497</v>
      </c>
      <c r="B503" t="str">
        <f>"00634282"</f>
        <v>00634282</v>
      </c>
      <c r="C503" t="s">
        <v>7</v>
      </c>
    </row>
    <row r="504" spans="1:3" x14ac:dyDescent="0.25">
      <c r="A504">
        <v>498</v>
      </c>
      <c r="B504" t="str">
        <f>"00739137"</f>
        <v>00739137</v>
      </c>
      <c r="C504" t="s">
        <v>7</v>
      </c>
    </row>
    <row r="505" spans="1:3" x14ac:dyDescent="0.25">
      <c r="A505">
        <v>499</v>
      </c>
      <c r="B505" t="str">
        <f>"201403000044"</f>
        <v>201403000044</v>
      </c>
      <c r="C505" t="s">
        <v>6</v>
      </c>
    </row>
    <row r="506" spans="1:3" x14ac:dyDescent="0.25">
      <c r="A506">
        <v>500</v>
      </c>
      <c r="B506" t="str">
        <f>"00249693"</f>
        <v>00249693</v>
      </c>
      <c r="C506" t="s">
        <v>6</v>
      </c>
    </row>
    <row r="507" spans="1:3" x14ac:dyDescent="0.25">
      <c r="A507">
        <v>501</v>
      </c>
      <c r="B507" t="str">
        <f>"201511036087"</f>
        <v>201511036087</v>
      </c>
      <c r="C507" t="s">
        <v>6</v>
      </c>
    </row>
    <row r="508" spans="1:3" x14ac:dyDescent="0.25">
      <c r="A508">
        <v>502</v>
      </c>
      <c r="B508" t="str">
        <f>"00459956"</f>
        <v>00459956</v>
      </c>
      <c r="C508" t="s">
        <v>6</v>
      </c>
    </row>
    <row r="509" spans="1:3" x14ac:dyDescent="0.25">
      <c r="A509">
        <v>503</v>
      </c>
      <c r="B509" t="str">
        <f>"00478752"</f>
        <v>00478752</v>
      </c>
      <c r="C509" t="s">
        <v>7</v>
      </c>
    </row>
    <row r="510" spans="1:3" x14ac:dyDescent="0.25">
      <c r="A510">
        <v>504</v>
      </c>
      <c r="B510" t="str">
        <f>"201012000016"</f>
        <v>201012000016</v>
      </c>
      <c r="C510" t="s">
        <v>6</v>
      </c>
    </row>
    <row r="511" spans="1:3" x14ac:dyDescent="0.25">
      <c r="A511">
        <v>505</v>
      </c>
      <c r="B511" t="str">
        <f>"201511030596"</f>
        <v>201511030596</v>
      </c>
      <c r="C511" t="s">
        <v>6</v>
      </c>
    </row>
    <row r="512" spans="1:3" x14ac:dyDescent="0.25">
      <c r="A512">
        <v>506</v>
      </c>
      <c r="B512" t="str">
        <f>"00369189"</f>
        <v>00369189</v>
      </c>
      <c r="C512" t="s">
        <v>7</v>
      </c>
    </row>
    <row r="513" spans="1:3" x14ac:dyDescent="0.25">
      <c r="A513">
        <v>507</v>
      </c>
      <c r="B513" t="str">
        <f>"201402007677"</f>
        <v>201402007677</v>
      </c>
      <c r="C513" t="s">
        <v>7</v>
      </c>
    </row>
    <row r="514" spans="1:3" x14ac:dyDescent="0.25">
      <c r="A514">
        <v>508</v>
      </c>
      <c r="B514" t="str">
        <f>"00505296"</f>
        <v>00505296</v>
      </c>
      <c r="C514" t="s">
        <v>6</v>
      </c>
    </row>
    <row r="515" spans="1:3" x14ac:dyDescent="0.25">
      <c r="A515">
        <v>509</v>
      </c>
      <c r="B515" t="str">
        <f>"00209219"</f>
        <v>00209219</v>
      </c>
      <c r="C515" t="s">
        <v>7</v>
      </c>
    </row>
    <row r="516" spans="1:3" x14ac:dyDescent="0.25">
      <c r="A516">
        <v>510</v>
      </c>
      <c r="B516" t="str">
        <f>"00036219"</f>
        <v>00036219</v>
      </c>
      <c r="C516" t="s">
        <v>6</v>
      </c>
    </row>
    <row r="517" spans="1:3" x14ac:dyDescent="0.25">
      <c r="A517">
        <v>511</v>
      </c>
      <c r="B517" t="str">
        <f>"00039989"</f>
        <v>00039989</v>
      </c>
      <c r="C517" t="s">
        <v>7</v>
      </c>
    </row>
    <row r="518" spans="1:3" x14ac:dyDescent="0.25">
      <c r="A518">
        <v>512</v>
      </c>
      <c r="B518" t="str">
        <f>"00733834"</f>
        <v>00733834</v>
      </c>
      <c r="C518" t="s">
        <v>7</v>
      </c>
    </row>
    <row r="519" spans="1:3" x14ac:dyDescent="0.25">
      <c r="A519">
        <v>513</v>
      </c>
      <c r="B519" t="str">
        <f>"00741745"</f>
        <v>00741745</v>
      </c>
      <c r="C519" t="s">
        <v>6</v>
      </c>
    </row>
    <row r="520" spans="1:3" x14ac:dyDescent="0.25">
      <c r="A520">
        <v>514</v>
      </c>
      <c r="B520" t="str">
        <f>"201511035649"</f>
        <v>201511035649</v>
      </c>
      <c r="C520" t="s">
        <v>6</v>
      </c>
    </row>
    <row r="521" spans="1:3" x14ac:dyDescent="0.25">
      <c r="A521">
        <v>515</v>
      </c>
      <c r="B521" t="str">
        <f>"00088798"</f>
        <v>00088798</v>
      </c>
      <c r="C521" t="s">
        <v>7</v>
      </c>
    </row>
    <row r="522" spans="1:3" x14ac:dyDescent="0.25">
      <c r="A522">
        <v>516</v>
      </c>
      <c r="B522" t="str">
        <f>"00088011"</f>
        <v>00088011</v>
      </c>
      <c r="C522" t="s">
        <v>6</v>
      </c>
    </row>
    <row r="523" spans="1:3" x14ac:dyDescent="0.25">
      <c r="A523">
        <v>517</v>
      </c>
      <c r="B523" t="str">
        <f>"00670376"</f>
        <v>00670376</v>
      </c>
      <c r="C523" t="s">
        <v>6</v>
      </c>
    </row>
    <row r="524" spans="1:3" x14ac:dyDescent="0.25">
      <c r="A524">
        <v>518</v>
      </c>
      <c r="B524" t="str">
        <f>"00732863"</f>
        <v>00732863</v>
      </c>
      <c r="C524" t="s">
        <v>7</v>
      </c>
    </row>
    <row r="525" spans="1:3" x14ac:dyDescent="0.25">
      <c r="A525">
        <v>519</v>
      </c>
      <c r="B525" t="str">
        <f>"00158707"</f>
        <v>00158707</v>
      </c>
      <c r="C525" t="s">
        <v>7</v>
      </c>
    </row>
    <row r="526" spans="1:3" x14ac:dyDescent="0.25">
      <c r="A526">
        <v>520</v>
      </c>
      <c r="B526" t="str">
        <f>"201410011549"</f>
        <v>201410011549</v>
      </c>
      <c r="C526" t="s">
        <v>7</v>
      </c>
    </row>
    <row r="527" spans="1:3" x14ac:dyDescent="0.25">
      <c r="A527">
        <v>521</v>
      </c>
      <c r="B527" t="str">
        <f>"00112947"</f>
        <v>00112947</v>
      </c>
      <c r="C527" t="s">
        <v>7</v>
      </c>
    </row>
    <row r="528" spans="1:3" x14ac:dyDescent="0.25">
      <c r="A528">
        <v>522</v>
      </c>
      <c r="B528" t="str">
        <f>"00066362"</f>
        <v>00066362</v>
      </c>
      <c r="C528" t="s">
        <v>6</v>
      </c>
    </row>
    <row r="529" spans="1:3" x14ac:dyDescent="0.25">
      <c r="A529">
        <v>523</v>
      </c>
      <c r="B529" t="str">
        <f>"00734649"</f>
        <v>00734649</v>
      </c>
      <c r="C529" t="s">
        <v>7</v>
      </c>
    </row>
    <row r="530" spans="1:3" x14ac:dyDescent="0.25">
      <c r="A530">
        <v>524</v>
      </c>
      <c r="B530" t="str">
        <f>"00038138"</f>
        <v>00038138</v>
      </c>
      <c r="C530" t="s">
        <v>7</v>
      </c>
    </row>
    <row r="531" spans="1:3" x14ac:dyDescent="0.25">
      <c r="A531">
        <v>525</v>
      </c>
      <c r="B531" t="str">
        <f>"00735075"</f>
        <v>00735075</v>
      </c>
      <c r="C531" t="s">
        <v>7</v>
      </c>
    </row>
    <row r="532" spans="1:3" x14ac:dyDescent="0.25">
      <c r="A532">
        <v>526</v>
      </c>
      <c r="B532" t="str">
        <f>"00465835"</f>
        <v>00465835</v>
      </c>
      <c r="C532" t="s">
        <v>7</v>
      </c>
    </row>
    <row r="533" spans="1:3" x14ac:dyDescent="0.25">
      <c r="A533">
        <v>527</v>
      </c>
      <c r="B533" t="str">
        <f>"00486751"</f>
        <v>00486751</v>
      </c>
      <c r="C533" t="s">
        <v>6</v>
      </c>
    </row>
    <row r="534" spans="1:3" x14ac:dyDescent="0.25">
      <c r="A534">
        <v>528</v>
      </c>
      <c r="B534" t="str">
        <f>"00741141"</f>
        <v>00741141</v>
      </c>
      <c r="C534" t="s">
        <v>7</v>
      </c>
    </row>
    <row r="535" spans="1:3" x14ac:dyDescent="0.25">
      <c r="A535">
        <v>529</v>
      </c>
      <c r="B535" t="str">
        <f>"00674435"</f>
        <v>00674435</v>
      </c>
      <c r="C535" t="s">
        <v>6</v>
      </c>
    </row>
    <row r="536" spans="1:3" x14ac:dyDescent="0.25">
      <c r="A536">
        <v>530</v>
      </c>
      <c r="B536" t="str">
        <f>"00735570"</f>
        <v>00735570</v>
      </c>
      <c r="C536" t="s">
        <v>7</v>
      </c>
    </row>
    <row r="537" spans="1:3" x14ac:dyDescent="0.25">
      <c r="A537">
        <v>531</v>
      </c>
      <c r="B537" t="str">
        <f>"00741788"</f>
        <v>00741788</v>
      </c>
      <c r="C537" t="s">
        <v>7</v>
      </c>
    </row>
    <row r="538" spans="1:3" x14ac:dyDescent="0.25">
      <c r="A538">
        <v>532</v>
      </c>
      <c r="B538" t="str">
        <f>"201511036482"</f>
        <v>201511036482</v>
      </c>
      <c r="C538" t="s">
        <v>6</v>
      </c>
    </row>
    <row r="539" spans="1:3" x14ac:dyDescent="0.25">
      <c r="A539">
        <v>533</v>
      </c>
      <c r="B539" t="str">
        <f>"00737409"</f>
        <v>00737409</v>
      </c>
      <c r="C539" t="s">
        <v>6</v>
      </c>
    </row>
    <row r="540" spans="1:3" x14ac:dyDescent="0.25">
      <c r="A540">
        <v>534</v>
      </c>
      <c r="B540" t="str">
        <f>"00489547"</f>
        <v>00489547</v>
      </c>
      <c r="C540" t="s">
        <v>6</v>
      </c>
    </row>
    <row r="541" spans="1:3" x14ac:dyDescent="0.25">
      <c r="A541">
        <v>535</v>
      </c>
      <c r="B541" t="str">
        <f>"201511025112"</f>
        <v>201511025112</v>
      </c>
      <c r="C541" t="s">
        <v>6</v>
      </c>
    </row>
    <row r="542" spans="1:3" x14ac:dyDescent="0.25">
      <c r="A542">
        <v>536</v>
      </c>
      <c r="B542" t="str">
        <f>"201511037039"</f>
        <v>201511037039</v>
      </c>
      <c r="C542" t="s">
        <v>6</v>
      </c>
    </row>
    <row r="543" spans="1:3" x14ac:dyDescent="0.25">
      <c r="A543">
        <v>537</v>
      </c>
      <c r="B543" t="str">
        <f>"00735346"</f>
        <v>00735346</v>
      </c>
      <c r="C543" t="s">
        <v>7</v>
      </c>
    </row>
    <row r="544" spans="1:3" x14ac:dyDescent="0.25">
      <c r="A544">
        <v>538</v>
      </c>
      <c r="B544" t="str">
        <f>"00529480"</f>
        <v>00529480</v>
      </c>
      <c r="C544" t="s">
        <v>7</v>
      </c>
    </row>
    <row r="545" spans="1:3" x14ac:dyDescent="0.25">
      <c r="A545">
        <v>539</v>
      </c>
      <c r="B545" t="str">
        <f>"00739851"</f>
        <v>00739851</v>
      </c>
      <c r="C545" t="s">
        <v>7</v>
      </c>
    </row>
    <row r="546" spans="1:3" x14ac:dyDescent="0.25">
      <c r="A546">
        <v>540</v>
      </c>
      <c r="B546" t="str">
        <f>"00086905"</f>
        <v>00086905</v>
      </c>
      <c r="C546" t="s">
        <v>7</v>
      </c>
    </row>
    <row r="547" spans="1:3" x14ac:dyDescent="0.25">
      <c r="A547">
        <v>541</v>
      </c>
      <c r="B547" t="str">
        <f>"00741740"</f>
        <v>00741740</v>
      </c>
      <c r="C547" t="s">
        <v>6</v>
      </c>
    </row>
    <row r="548" spans="1:3" x14ac:dyDescent="0.25">
      <c r="A548">
        <v>542</v>
      </c>
      <c r="B548" t="str">
        <f>"00195562"</f>
        <v>00195562</v>
      </c>
      <c r="C548" t="s">
        <v>7</v>
      </c>
    </row>
    <row r="549" spans="1:3" x14ac:dyDescent="0.25">
      <c r="A549">
        <v>543</v>
      </c>
      <c r="B549" t="str">
        <f>"00729869"</f>
        <v>00729869</v>
      </c>
      <c r="C549" t="s">
        <v>7</v>
      </c>
    </row>
    <row r="550" spans="1:3" x14ac:dyDescent="0.25">
      <c r="A550">
        <v>544</v>
      </c>
      <c r="B550" t="str">
        <f>"00690665"</f>
        <v>00690665</v>
      </c>
      <c r="C550" t="s">
        <v>7</v>
      </c>
    </row>
    <row r="551" spans="1:3" x14ac:dyDescent="0.25">
      <c r="A551">
        <v>545</v>
      </c>
      <c r="B551" t="str">
        <f>"00734202"</f>
        <v>00734202</v>
      </c>
      <c r="C551" t="s">
        <v>7</v>
      </c>
    </row>
    <row r="552" spans="1:3" x14ac:dyDescent="0.25">
      <c r="A552">
        <v>546</v>
      </c>
      <c r="B552" t="str">
        <f>"00520517"</f>
        <v>00520517</v>
      </c>
      <c r="C552" t="s">
        <v>6</v>
      </c>
    </row>
    <row r="553" spans="1:3" x14ac:dyDescent="0.25">
      <c r="A553">
        <v>547</v>
      </c>
      <c r="B553" t="str">
        <f>"00050485"</f>
        <v>00050485</v>
      </c>
      <c r="C553" t="s">
        <v>6</v>
      </c>
    </row>
    <row r="554" spans="1:3" x14ac:dyDescent="0.25">
      <c r="A554">
        <v>548</v>
      </c>
      <c r="B554" t="str">
        <f>"00008260"</f>
        <v>00008260</v>
      </c>
      <c r="C554" t="s">
        <v>7</v>
      </c>
    </row>
    <row r="555" spans="1:3" x14ac:dyDescent="0.25">
      <c r="A555">
        <v>549</v>
      </c>
      <c r="B555" t="str">
        <f>"00151381"</f>
        <v>00151381</v>
      </c>
      <c r="C555" t="s">
        <v>7</v>
      </c>
    </row>
    <row r="556" spans="1:3" x14ac:dyDescent="0.25">
      <c r="A556">
        <v>550</v>
      </c>
      <c r="B556" t="str">
        <f>"201511020484"</f>
        <v>201511020484</v>
      </c>
      <c r="C556" t="s">
        <v>6</v>
      </c>
    </row>
    <row r="557" spans="1:3" x14ac:dyDescent="0.25">
      <c r="A557">
        <v>551</v>
      </c>
      <c r="B557" t="str">
        <f>"201511028255"</f>
        <v>201511028255</v>
      </c>
      <c r="C557" t="s">
        <v>6</v>
      </c>
    </row>
    <row r="558" spans="1:3" x14ac:dyDescent="0.25">
      <c r="A558">
        <v>552</v>
      </c>
      <c r="B558" t="str">
        <f>"201512000168"</f>
        <v>201512000168</v>
      </c>
      <c r="C558" t="s">
        <v>6</v>
      </c>
    </row>
    <row r="559" spans="1:3" x14ac:dyDescent="0.25">
      <c r="A559">
        <v>553</v>
      </c>
      <c r="B559" t="str">
        <f>"00450357"</f>
        <v>00450357</v>
      </c>
      <c r="C559" t="s">
        <v>7</v>
      </c>
    </row>
    <row r="560" spans="1:3" x14ac:dyDescent="0.25">
      <c r="A560">
        <v>554</v>
      </c>
      <c r="B560" t="str">
        <f>"00734622"</f>
        <v>00734622</v>
      </c>
      <c r="C560" t="s">
        <v>7</v>
      </c>
    </row>
    <row r="561" spans="1:3" x14ac:dyDescent="0.25">
      <c r="A561">
        <v>555</v>
      </c>
      <c r="B561" t="str">
        <f>"201511036618"</f>
        <v>201511036618</v>
      </c>
      <c r="C561" t="s">
        <v>7</v>
      </c>
    </row>
    <row r="562" spans="1:3" x14ac:dyDescent="0.25">
      <c r="A562">
        <v>556</v>
      </c>
      <c r="B562" t="str">
        <f>"201512000775"</f>
        <v>201512000775</v>
      </c>
      <c r="C562" t="s">
        <v>6</v>
      </c>
    </row>
    <row r="563" spans="1:3" x14ac:dyDescent="0.25">
      <c r="A563">
        <v>557</v>
      </c>
      <c r="B563" t="str">
        <f>"00501471"</f>
        <v>00501471</v>
      </c>
      <c r="C563" t="s">
        <v>7</v>
      </c>
    </row>
    <row r="564" spans="1:3" x14ac:dyDescent="0.25">
      <c r="A564">
        <v>558</v>
      </c>
      <c r="B564" t="str">
        <f>"201402007041"</f>
        <v>201402007041</v>
      </c>
      <c r="C564" t="s">
        <v>7</v>
      </c>
    </row>
    <row r="565" spans="1:3" x14ac:dyDescent="0.25">
      <c r="A565">
        <v>559</v>
      </c>
      <c r="B565" t="str">
        <f>"00091743"</f>
        <v>00091743</v>
      </c>
      <c r="C565" t="s">
        <v>6</v>
      </c>
    </row>
    <row r="566" spans="1:3" x14ac:dyDescent="0.25">
      <c r="A566">
        <v>560</v>
      </c>
      <c r="B566" t="str">
        <f>"00655078"</f>
        <v>00655078</v>
      </c>
      <c r="C566" t="s">
        <v>6</v>
      </c>
    </row>
    <row r="567" spans="1:3" x14ac:dyDescent="0.25">
      <c r="A567">
        <v>561</v>
      </c>
      <c r="B567" t="str">
        <f>"00511966"</f>
        <v>00511966</v>
      </c>
      <c r="C567" t="s">
        <v>6</v>
      </c>
    </row>
    <row r="568" spans="1:3" x14ac:dyDescent="0.25">
      <c r="A568">
        <v>562</v>
      </c>
      <c r="B568" t="str">
        <f>"00470750"</f>
        <v>00470750</v>
      </c>
      <c r="C568" t="s">
        <v>7</v>
      </c>
    </row>
    <row r="569" spans="1:3" x14ac:dyDescent="0.25">
      <c r="A569">
        <v>563</v>
      </c>
      <c r="B569" t="str">
        <f>"00736160"</f>
        <v>00736160</v>
      </c>
      <c r="C569" t="s">
        <v>6</v>
      </c>
    </row>
    <row r="570" spans="1:3" x14ac:dyDescent="0.25">
      <c r="A570">
        <v>564</v>
      </c>
      <c r="B570" t="str">
        <f>"00500248"</f>
        <v>00500248</v>
      </c>
      <c r="C570" t="s">
        <v>7</v>
      </c>
    </row>
    <row r="571" spans="1:3" x14ac:dyDescent="0.25">
      <c r="A571">
        <v>565</v>
      </c>
      <c r="B571" t="str">
        <f>"00679181"</f>
        <v>00679181</v>
      </c>
      <c r="C571" t="s">
        <v>6</v>
      </c>
    </row>
    <row r="572" spans="1:3" x14ac:dyDescent="0.25">
      <c r="A572">
        <v>566</v>
      </c>
      <c r="B572" t="str">
        <f>"00568274"</f>
        <v>00568274</v>
      </c>
      <c r="C572" t="s">
        <v>7</v>
      </c>
    </row>
    <row r="573" spans="1:3" x14ac:dyDescent="0.25">
      <c r="A573">
        <v>567</v>
      </c>
      <c r="B573" t="str">
        <f>"201511040137"</f>
        <v>201511040137</v>
      </c>
      <c r="C573" t="s">
        <v>6</v>
      </c>
    </row>
    <row r="574" spans="1:3" x14ac:dyDescent="0.25">
      <c r="A574">
        <v>568</v>
      </c>
      <c r="B574" t="str">
        <f>"201511040098"</f>
        <v>201511040098</v>
      </c>
      <c r="C574" t="s">
        <v>6</v>
      </c>
    </row>
    <row r="575" spans="1:3" x14ac:dyDescent="0.25">
      <c r="A575">
        <v>569</v>
      </c>
      <c r="B575" t="str">
        <f>"00734165"</f>
        <v>00734165</v>
      </c>
      <c r="C575" t="s">
        <v>7</v>
      </c>
    </row>
    <row r="576" spans="1:3" x14ac:dyDescent="0.25">
      <c r="A576">
        <v>570</v>
      </c>
      <c r="B576" t="str">
        <f>"00723279"</f>
        <v>00723279</v>
      </c>
      <c r="C576" t="s">
        <v>7</v>
      </c>
    </row>
    <row r="577" spans="1:3" x14ac:dyDescent="0.25">
      <c r="A577">
        <v>571</v>
      </c>
      <c r="B577" t="str">
        <f>"00498403"</f>
        <v>00498403</v>
      </c>
      <c r="C577" t="s">
        <v>6</v>
      </c>
    </row>
    <row r="578" spans="1:3" x14ac:dyDescent="0.25">
      <c r="A578">
        <v>572</v>
      </c>
      <c r="B578" t="str">
        <f>"00155965"</f>
        <v>00155965</v>
      </c>
      <c r="C578" t="s">
        <v>7</v>
      </c>
    </row>
    <row r="579" spans="1:3" x14ac:dyDescent="0.25">
      <c r="A579">
        <v>573</v>
      </c>
      <c r="B579" t="str">
        <f>"00162244"</f>
        <v>00162244</v>
      </c>
      <c r="C579" t="s">
        <v>7</v>
      </c>
    </row>
    <row r="580" spans="1:3" x14ac:dyDescent="0.25">
      <c r="A580">
        <v>574</v>
      </c>
      <c r="B580" t="str">
        <f>"00016135"</f>
        <v>00016135</v>
      </c>
      <c r="C580" t="s">
        <v>6</v>
      </c>
    </row>
    <row r="581" spans="1:3" x14ac:dyDescent="0.25">
      <c r="A581">
        <v>575</v>
      </c>
      <c r="B581" t="str">
        <f>"201510004874"</f>
        <v>201510004874</v>
      </c>
      <c r="C581" t="s">
        <v>6</v>
      </c>
    </row>
    <row r="582" spans="1:3" x14ac:dyDescent="0.25">
      <c r="A582">
        <v>576</v>
      </c>
      <c r="B582" t="str">
        <f>"00730817"</f>
        <v>00730817</v>
      </c>
      <c r="C582" t="s">
        <v>7</v>
      </c>
    </row>
    <row r="583" spans="1:3" x14ac:dyDescent="0.25">
      <c r="A583">
        <v>577</v>
      </c>
      <c r="B583" t="str">
        <f>"201511031449"</f>
        <v>201511031449</v>
      </c>
      <c r="C583" t="s">
        <v>6</v>
      </c>
    </row>
    <row r="584" spans="1:3" x14ac:dyDescent="0.25">
      <c r="A584">
        <v>578</v>
      </c>
      <c r="B584" t="str">
        <f>"201406014286"</f>
        <v>201406014286</v>
      </c>
      <c r="C584" t="s">
        <v>7</v>
      </c>
    </row>
    <row r="585" spans="1:3" x14ac:dyDescent="0.25">
      <c r="A585">
        <v>579</v>
      </c>
      <c r="B585" t="str">
        <f>"201511034726"</f>
        <v>201511034726</v>
      </c>
      <c r="C585" t="s">
        <v>6</v>
      </c>
    </row>
    <row r="586" spans="1:3" x14ac:dyDescent="0.25">
      <c r="A586">
        <v>580</v>
      </c>
      <c r="B586" t="str">
        <f>"201510001314"</f>
        <v>201510001314</v>
      </c>
      <c r="C586" t="s">
        <v>6</v>
      </c>
    </row>
    <row r="587" spans="1:3" x14ac:dyDescent="0.25">
      <c r="A587">
        <v>581</v>
      </c>
      <c r="B587" t="str">
        <f>"00212286"</f>
        <v>00212286</v>
      </c>
      <c r="C587" t="s">
        <v>7</v>
      </c>
    </row>
    <row r="588" spans="1:3" x14ac:dyDescent="0.25">
      <c r="A588">
        <v>582</v>
      </c>
      <c r="B588" t="str">
        <f>"00439282"</f>
        <v>00439282</v>
      </c>
      <c r="C588" t="s">
        <v>7</v>
      </c>
    </row>
    <row r="589" spans="1:3" x14ac:dyDescent="0.25">
      <c r="A589">
        <v>583</v>
      </c>
      <c r="B589" t="str">
        <f>"201511015787"</f>
        <v>201511015787</v>
      </c>
      <c r="C589" t="str">
        <f>"010"</f>
        <v>010</v>
      </c>
    </row>
    <row r="590" spans="1:3" x14ac:dyDescent="0.25">
      <c r="A590">
        <v>584</v>
      </c>
      <c r="B590" t="str">
        <f>"00739775"</f>
        <v>00739775</v>
      </c>
      <c r="C590" t="s">
        <v>7</v>
      </c>
    </row>
    <row r="591" spans="1:3" x14ac:dyDescent="0.25">
      <c r="A591">
        <v>585</v>
      </c>
      <c r="B591" t="str">
        <f>"00530563"</f>
        <v>00530563</v>
      </c>
      <c r="C591" t="s">
        <v>6</v>
      </c>
    </row>
    <row r="592" spans="1:3" x14ac:dyDescent="0.25">
      <c r="A592">
        <v>586</v>
      </c>
      <c r="B592" t="str">
        <f>"201511040339"</f>
        <v>201511040339</v>
      </c>
      <c r="C592" t="s">
        <v>6</v>
      </c>
    </row>
    <row r="593" spans="1:3" x14ac:dyDescent="0.25">
      <c r="A593">
        <v>587</v>
      </c>
      <c r="B593" t="str">
        <f>"00541442"</f>
        <v>00541442</v>
      </c>
      <c r="C593" t="s">
        <v>7</v>
      </c>
    </row>
    <row r="594" spans="1:3" x14ac:dyDescent="0.25">
      <c r="A594">
        <v>588</v>
      </c>
      <c r="B594" t="str">
        <f>"00485171"</f>
        <v>00485171</v>
      </c>
      <c r="C594" t="s">
        <v>7</v>
      </c>
    </row>
    <row r="595" spans="1:3" x14ac:dyDescent="0.25">
      <c r="A595">
        <v>589</v>
      </c>
      <c r="B595" t="str">
        <f>"200907000153"</f>
        <v>200907000153</v>
      </c>
      <c r="C595" t="s">
        <v>7</v>
      </c>
    </row>
    <row r="596" spans="1:3" x14ac:dyDescent="0.25">
      <c r="A596">
        <v>590</v>
      </c>
      <c r="B596" t="str">
        <f>"00737874"</f>
        <v>00737874</v>
      </c>
      <c r="C596" t="s">
        <v>6</v>
      </c>
    </row>
    <row r="597" spans="1:3" x14ac:dyDescent="0.25">
      <c r="A597">
        <v>591</v>
      </c>
      <c r="B597" t="str">
        <f>"00501771"</f>
        <v>00501771</v>
      </c>
      <c r="C597" t="s">
        <v>6</v>
      </c>
    </row>
    <row r="598" spans="1:3" x14ac:dyDescent="0.25">
      <c r="A598">
        <v>592</v>
      </c>
      <c r="B598" t="str">
        <f>"00532062"</f>
        <v>00532062</v>
      </c>
      <c r="C598" t="s">
        <v>6</v>
      </c>
    </row>
    <row r="599" spans="1:3" x14ac:dyDescent="0.25">
      <c r="A599">
        <v>593</v>
      </c>
      <c r="B599" t="str">
        <f>"201406008528"</f>
        <v>201406008528</v>
      </c>
      <c r="C599" t="s">
        <v>6</v>
      </c>
    </row>
    <row r="600" spans="1:3" x14ac:dyDescent="0.25">
      <c r="A600">
        <v>594</v>
      </c>
      <c r="B600" t="str">
        <f>"201507001746"</f>
        <v>201507001746</v>
      </c>
      <c r="C600" t="s">
        <v>7</v>
      </c>
    </row>
    <row r="601" spans="1:3" x14ac:dyDescent="0.25">
      <c r="A601">
        <v>595</v>
      </c>
      <c r="B601" t="str">
        <f>"201511024215"</f>
        <v>201511024215</v>
      </c>
      <c r="C601" t="s">
        <v>7</v>
      </c>
    </row>
    <row r="602" spans="1:3" x14ac:dyDescent="0.25">
      <c r="A602">
        <v>596</v>
      </c>
      <c r="B602" t="str">
        <f>"201411001845"</f>
        <v>201411001845</v>
      </c>
      <c r="C602" t="s">
        <v>7</v>
      </c>
    </row>
    <row r="603" spans="1:3" x14ac:dyDescent="0.25">
      <c r="A603">
        <v>597</v>
      </c>
      <c r="B603" t="str">
        <f>"00071540"</f>
        <v>00071540</v>
      </c>
      <c r="C603" t="s">
        <v>6</v>
      </c>
    </row>
    <row r="604" spans="1:3" x14ac:dyDescent="0.25">
      <c r="A604">
        <v>598</v>
      </c>
      <c r="B604" t="str">
        <f>"201511032638"</f>
        <v>201511032638</v>
      </c>
      <c r="C604" t="s">
        <v>6</v>
      </c>
    </row>
    <row r="605" spans="1:3" x14ac:dyDescent="0.25">
      <c r="A605">
        <v>599</v>
      </c>
      <c r="B605" t="str">
        <f>"00727577"</f>
        <v>00727577</v>
      </c>
      <c r="C605" t="s">
        <v>6</v>
      </c>
    </row>
    <row r="606" spans="1:3" x14ac:dyDescent="0.25">
      <c r="A606">
        <v>600</v>
      </c>
      <c r="B606" t="str">
        <f>"00739498"</f>
        <v>00739498</v>
      </c>
      <c r="C606" t="s">
        <v>7</v>
      </c>
    </row>
    <row r="607" spans="1:3" x14ac:dyDescent="0.25">
      <c r="A607">
        <v>601</v>
      </c>
      <c r="B607" t="str">
        <f>"200712002246"</f>
        <v>200712002246</v>
      </c>
      <c r="C607" t="s">
        <v>7</v>
      </c>
    </row>
    <row r="608" spans="1:3" x14ac:dyDescent="0.25">
      <c r="A608">
        <v>602</v>
      </c>
      <c r="B608" t="str">
        <f>"00738615"</f>
        <v>00738615</v>
      </c>
      <c r="C608" t="s">
        <v>7</v>
      </c>
    </row>
    <row r="609" spans="1:3" x14ac:dyDescent="0.25">
      <c r="A609">
        <v>603</v>
      </c>
      <c r="B609" t="str">
        <f>"00198382"</f>
        <v>00198382</v>
      </c>
      <c r="C609" t="s">
        <v>7</v>
      </c>
    </row>
    <row r="610" spans="1:3" x14ac:dyDescent="0.25">
      <c r="A610">
        <v>604</v>
      </c>
      <c r="B610" t="str">
        <f>"201511035518"</f>
        <v>201511035518</v>
      </c>
      <c r="C610" t="s">
        <v>6</v>
      </c>
    </row>
    <row r="611" spans="1:3" x14ac:dyDescent="0.25">
      <c r="A611">
        <v>605</v>
      </c>
      <c r="B611" t="str">
        <f>"00494728"</f>
        <v>00494728</v>
      </c>
      <c r="C611" t="s">
        <v>6</v>
      </c>
    </row>
    <row r="612" spans="1:3" x14ac:dyDescent="0.25">
      <c r="A612">
        <v>606</v>
      </c>
      <c r="B612" t="str">
        <f>"00740945"</f>
        <v>00740945</v>
      </c>
      <c r="C612" t="s">
        <v>7</v>
      </c>
    </row>
    <row r="613" spans="1:3" x14ac:dyDescent="0.25">
      <c r="A613">
        <v>607</v>
      </c>
      <c r="B613" t="str">
        <f>"201511005639"</f>
        <v>201511005639</v>
      </c>
      <c r="C613" t="s">
        <v>6</v>
      </c>
    </row>
    <row r="614" spans="1:3" x14ac:dyDescent="0.25">
      <c r="A614">
        <v>608</v>
      </c>
      <c r="B614" t="str">
        <f>"201406004836"</f>
        <v>201406004836</v>
      </c>
      <c r="C614" t="s">
        <v>7</v>
      </c>
    </row>
    <row r="615" spans="1:3" x14ac:dyDescent="0.25">
      <c r="A615">
        <v>609</v>
      </c>
      <c r="B615" t="str">
        <f>"00734397"</f>
        <v>00734397</v>
      </c>
      <c r="C615" t="s">
        <v>7</v>
      </c>
    </row>
    <row r="616" spans="1:3" x14ac:dyDescent="0.25">
      <c r="A616">
        <v>610</v>
      </c>
      <c r="B616" t="str">
        <f>"201511030524"</f>
        <v>201511030524</v>
      </c>
      <c r="C616" t="s">
        <v>6</v>
      </c>
    </row>
    <row r="617" spans="1:3" x14ac:dyDescent="0.25">
      <c r="A617">
        <v>611</v>
      </c>
      <c r="B617" t="str">
        <f>"00069407"</f>
        <v>00069407</v>
      </c>
      <c r="C617" t="s">
        <v>6</v>
      </c>
    </row>
    <row r="618" spans="1:3" x14ac:dyDescent="0.25">
      <c r="A618">
        <v>612</v>
      </c>
      <c r="B618" t="str">
        <f>"201512000945"</f>
        <v>201512000945</v>
      </c>
      <c r="C618" t="s">
        <v>6</v>
      </c>
    </row>
    <row r="619" spans="1:3" x14ac:dyDescent="0.25">
      <c r="A619">
        <v>613</v>
      </c>
      <c r="B619" t="str">
        <f>"00680508"</f>
        <v>00680508</v>
      </c>
      <c r="C619" t="s">
        <v>7</v>
      </c>
    </row>
    <row r="620" spans="1:3" x14ac:dyDescent="0.25">
      <c r="A620">
        <v>614</v>
      </c>
      <c r="B620" t="str">
        <f>"00343182"</f>
        <v>00343182</v>
      </c>
      <c r="C620" t="s">
        <v>7</v>
      </c>
    </row>
    <row r="621" spans="1:3" x14ac:dyDescent="0.25">
      <c r="A621">
        <v>615</v>
      </c>
      <c r="B621" t="str">
        <f>"00541534"</f>
        <v>00541534</v>
      </c>
      <c r="C621" t="s">
        <v>6</v>
      </c>
    </row>
    <row r="622" spans="1:3" x14ac:dyDescent="0.25">
      <c r="A622">
        <v>616</v>
      </c>
      <c r="B622" t="str">
        <f>"00703645"</f>
        <v>00703645</v>
      </c>
      <c r="C622" t="s">
        <v>7</v>
      </c>
    </row>
    <row r="623" spans="1:3" x14ac:dyDescent="0.25">
      <c r="A623">
        <v>617</v>
      </c>
      <c r="B623" t="str">
        <f>"00014026"</f>
        <v>00014026</v>
      </c>
      <c r="C623" t="s">
        <v>13</v>
      </c>
    </row>
    <row r="624" spans="1:3" x14ac:dyDescent="0.25">
      <c r="A624">
        <v>618</v>
      </c>
      <c r="B624" t="str">
        <f>"201511036619"</f>
        <v>201511036619</v>
      </c>
      <c r="C624" t="s">
        <v>6</v>
      </c>
    </row>
    <row r="625" spans="1:3" x14ac:dyDescent="0.25">
      <c r="A625">
        <v>619</v>
      </c>
      <c r="B625" t="str">
        <f>"201512000543"</f>
        <v>201512000543</v>
      </c>
      <c r="C625" t="s">
        <v>6</v>
      </c>
    </row>
    <row r="626" spans="1:3" x14ac:dyDescent="0.25">
      <c r="A626">
        <v>620</v>
      </c>
      <c r="B626" t="str">
        <f>"200801009000"</f>
        <v>200801009000</v>
      </c>
      <c r="C626" t="s">
        <v>6</v>
      </c>
    </row>
    <row r="627" spans="1:3" x14ac:dyDescent="0.25">
      <c r="A627">
        <v>621</v>
      </c>
      <c r="B627" t="str">
        <f>"00739352"</f>
        <v>00739352</v>
      </c>
      <c r="C627" t="s">
        <v>6</v>
      </c>
    </row>
    <row r="628" spans="1:3" x14ac:dyDescent="0.25">
      <c r="A628">
        <v>622</v>
      </c>
      <c r="B628" t="str">
        <f>"201511034357"</f>
        <v>201511034357</v>
      </c>
      <c r="C628" t="s">
        <v>6</v>
      </c>
    </row>
    <row r="629" spans="1:3" x14ac:dyDescent="0.25">
      <c r="A629">
        <v>623</v>
      </c>
      <c r="B629" t="str">
        <f>"201511016774"</f>
        <v>201511016774</v>
      </c>
      <c r="C629" t="s">
        <v>6</v>
      </c>
    </row>
    <row r="630" spans="1:3" x14ac:dyDescent="0.25">
      <c r="A630">
        <v>624</v>
      </c>
      <c r="B630" t="str">
        <f>"201511034154"</f>
        <v>201511034154</v>
      </c>
      <c r="C630" t="s">
        <v>7</v>
      </c>
    </row>
    <row r="631" spans="1:3" x14ac:dyDescent="0.25">
      <c r="A631">
        <v>625</v>
      </c>
      <c r="B631" t="str">
        <f>"00730973"</f>
        <v>00730973</v>
      </c>
      <c r="C631" t="s">
        <v>6</v>
      </c>
    </row>
    <row r="632" spans="1:3" x14ac:dyDescent="0.25">
      <c r="A632">
        <v>626</v>
      </c>
      <c r="B632" t="str">
        <f>"201511011335"</f>
        <v>201511011335</v>
      </c>
      <c r="C632" t="s">
        <v>6</v>
      </c>
    </row>
    <row r="633" spans="1:3" x14ac:dyDescent="0.25">
      <c r="A633">
        <v>627</v>
      </c>
      <c r="B633" t="str">
        <f>"00674057"</f>
        <v>00674057</v>
      </c>
      <c r="C633" t="s">
        <v>6</v>
      </c>
    </row>
    <row r="634" spans="1:3" x14ac:dyDescent="0.25">
      <c r="A634">
        <v>628</v>
      </c>
      <c r="B634" t="str">
        <f>"00024952"</f>
        <v>00024952</v>
      </c>
      <c r="C634" t="s">
        <v>14</v>
      </c>
    </row>
    <row r="635" spans="1:3" x14ac:dyDescent="0.25">
      <c r="A635">
        <v>629</v>
      </c>
      <c r="B635" t="str">
        <f>"00730924"</f>
        <v>00730924</v>
      </c>
      <c r="C635" t="s">
        <v>6</v>
      </c>
    </row>
    <row r="636" spans="1:3" x14ac:dyDescent="0.25">
      <c r="A636">
        <v>630</v>
      </c>
      <c r="B636" t="str">
        <f>"201511012184"</f>
        <v>201511012184</v>
      </c>
      <c r="C636" t="s">
        <v>7</v>
      </c>
    </row>
    <row r="637" spans="1:3" x14ac:dyDescent="0.25">
      <c r="A637">
        <v>631</v>
      </c>
      <c r="B637" t="str">
        <f>"00024240"</f>
        <v>00024240</v>
      </c>
      <c r="C637" t="s">
        <v>7</v>
      </c>
    </row>
    <row r="638" spans="1:3" x14ac:dyDescent="0.25">
      <c r="A638">
        <v>632</v>
      </c>
      <c r="B638" t="str">
        <f>"00223380"</f>
        <v>00223380</v>
      </c>
      <c r="C638" t="s">
        <v>7</v>
      </c>
    </row>
    <row r="639" spans="1:3" x14ac:dyDescent="0.25">
      <c r="A639">
        <v>633</v>
      </c>
      <c r="B639" t="str">
        <f>"201511026600"</f>
        <v>201511026600</v>
      </c>
      <c r="C639" t="s">
        <v>6</v>
      </c>
    </row>
    <row r="640" spans="1:3" x14ac:dyDescent="0.25">
      <c r="A640">
        <v>634</v>
      </c>
      <c r="B640" t="str">
        <f>"00733163"</f>
        <v>00733163</v>
      </c>
      <c r="C640" t="s">
        <v>7</v>
      </c>
    </row>
    <row r="641" spans="1:3" x14ac:dyDescent="0.25">
      <c r="A641">
        <v>635</v>
      </c>
      <c r="B641" t="str">
        <f>"00154525"</f>
        <v>00154525</v>
      </c>
      <c r="C641" t="str">
        <f>"021"</f>
        <v>021</v>
      </c>
    </row>
    <row r="642" spans="1:3" x14ac:dyDescent="0.25">
      <c r="A642">
        <v>636</v>
      </c>
      <c r="B642" t="str">
        <f>"00655266"</f>
        <v>00655266</v>
      </c>
      <c r="C642" t="s">
        <v>6</v>
      </c>
    </row>
    <row r="643" spans="1:3" x14ac:dyDescent="0.25">
      <c r="A643">
        <v>637</v>
      </c>
      <c r="B643" t="str">
        <f>"00075645"</f>
        <v>00075645</v>
      </c>
      <c r="C643" t="s">
        <v>6</v>
      </c>
    </row>
    <row r="644" spans="1:3" x14ac:dyDescent="0.25">
      <c r="A644">
        <v>638</v>
      </c>
      <c r="B644" t="str">
        <f>"201512001434"</f>
        <v>201512001434</v>
      </c>
      <c r="C644" t="s">
        <v>6</v>
      </c>
    </row>
    <row r="645" spans="1:3" x14ac:dyDescent="0.25">
      <c r="A645">
        <v>639</v>
      </c>
      <c r="B645" t="str">
        <f>"00016342"</f>
        <v>00016342</v>
      </c>
      <c r="C645" t="s">
        <v>6</v>
      </c>
    </row>
    <row r="646" spans="1:3" x14ac:dyDescent="0.25">
      <c r="A646">
        <v>640</v>
      </c>
      <c r="B646" t="str">
        <f>"00470881"</f>
        <v>00470881</v>
      </c>
      <c r="C646" t="s">
        <v>7</v>
      </c>
    </row>
    <row r="647" spans="1:3" x14ac:dyDescent="0.25">
      <c r="A647">
        <v>641</v>
      </c>
      <c r="B647" t="str">
        <f>"00675669"</f>
        <v>00675669</v>
      </c>
      <c r="C647" t="s">
        <v>6</v>
      </c>
    </row>
    <row r="648" spans="1:3" x14ac:dyDescent="0.25">
      <c r="A648">
        <v>642</v>
      </c>
      <c r="B648" t="str">
        <f>"00736499"</f>
        <v>00736499</v>
      </c>
      <c r="C648" t="s">
        <v>6</v>
      </c>
    </row>
    <row r="649" spans="1:3" x14ac:dyDescent="0.25">
      <c r="A649">
        <v>643</v>
      </c>
      <c r="B649" t="str">
        <f>"00734690"</f>
        <v>00734690</v>
      </c>
      <c r="C649" t="s">
        <v>7</v>
      </c>
    </row>
    <row r="650" spans="1:3" x14ac:dyDescent="0.25">
      <c r="A650">
        <v>644</v>
      </c>
      <c r="B650" t="str">
        <f>"00511169"</f>
        <v>00511169</v>
      </c>
      <c r="C650" t="s">
        <v>7</v>
      </c>
    </row>
    <row r="651" spans="1:3" x14ac:dyDescent="0.25">
      <c r="A651">
        <v>645</v>
      </c>
      <c r="B651" t="str">
        <f>"00740324"</f>
        <v>00740324</v>
      </c>
      <c r="C651" t="s">
        <v>7</v>
      </c>
    </row>
    <row r="652" spans="1:3" x14ac:dyDescent="0.25">
      <c r="A652">
        <v>646</v>
      </c>
      <c r="B652" t="str">
        <f>"201210000076"</f>
        <v>201210000076</v>
      </c>
      <c r="C652" t="s">
        <v>6</v>
      </c>
    </row>
    <row r="653" spans="1:3" x14ac:dyDescent="0.25">
      <c r="A653">
        <v>647</v>
      </c>
      <c r="B653" t="str">
        <f>"00433766"</f>
        <v>00433766</v>
      </c>
      <c r="C653" t="s">
        <v>6</v>
      </c>
    </row>
    <row r="654" spans="1:3" x14ac:dyDescent="0.25">
      <c r="A654">
        <v>648</v>
      </c>
      <c r="B654" t="str">
        <f>"201602000330"</f>
        <v>201602000330</v>
      </c>
      <c r="C654" t="s">
        <v>7</v>
      </c>
    </row>
    <row r="655" spans="1:3" x14ac:dyDescent="0.25">
      <c r="A655">
        <v>649</v>
      </c>
      <c r="B655" t="str">
        <f>"201511036545"</f>
        <v>201511036545</v>
      </c>
      <c r="C655" t="s">
        <v>6</v>
      </c>
    </row>
    <row r="656" spans="1:3" x14ac:dyDescent="0.25">
      <c r="A656">
        <v>650</v>
      </c>
      <c r="B656" t="str">
        <f>"00475371"</f>
        <v>00475371</v>
      </c>
      <c r="C656" t="s">
        <v>6</v>
      </c>
    </row>
    <row r="657" spans="1:3" x14ac:dyDescent="0.25">
      <c r="A657">
        <v>651</v>
      </c>
      <c r="B657" t="str">
        <f>"201409005418"</f>
        <v>201409005418</v>
      </c>
      <c r="C657" t="s">
        <v>7</v>
      </c>
    </row>
    <row r="658" spans="1:3" x14ac:dyDescent="0.25">
      <c r="A658">
        <v>652</v>
      </c>
      <c r="B658" t="str">
        <f>"201506000905"</f>
        <v>201506000905</v>
      </c>
      <c r="C658" t="s">
        <v>12</v>
      </c>
    </row>
    <row r="659" spans="1:3" x14ac:dyDescent="0.25">
      <c r="A659">
        <v>653</v>
      </c>
      <c r="B659" t="str">
        <f>"00494699"</f>
        <v>00494699</v>
      </c>
      <c r="C659" t="s">
        <v>6</v>
      </c>
    </row>
    <row r="660" spans="1:3" x14ac:dyDescent="0.25">
      <c r="A660">
        <v>654</v>
      </c>
      <c r="B660" t="str">
        <f>"00732774"</f>
        <v>00732774</v>
      </c>
      <c r="C660" t="s">
        <v>6</v>
      </c>
    </row>
    <row r="661" spans="1:3" x14ac:dyDescent="0.25">
      <c r="A661">
        <v>655</v>
      </c>
      <c r="B661" t="str">
        <f>"201512000544"</f>
        <v>201512000544</v>
      </c>
      <c r="C661" t="s">
        <v>6</v>
      </c>
    </row>
    <row r="662" spans="1:3" x14ac:dyDescent="0.25">
      <c r="A662">
        <v>656</v>
      </c>
      <c r="B662" t="str">
        <f>"00734828"</f>
        <v>00734828</v>
      </c>
      <c r="C662" t="s">
        <v>7</v>
      </c>
    </row>
    <row r="663" spans="1:3" x14ac:dyDescent="0.25">
      <c r="A663">
        <v>657</v>
      </c>
      <c r="B663" t="str">
        <f>"00031694"</f>
        <v>00031694</v>
      </c>
      <c r="C663" t="s">
        <v>6</v>
      </c>
    </row>
    <row r="664" spans="1:3" x14ac:dyDescent="0.25">
      <c r="A664">
        <v>658</v>
      </c>
      <c r="B664" t="str">
        <f>"00151693"</f>
        <v>00151693</v>
      </c>
      <c r="C664" t="s">
        <v>7</v>
      </c>
    </row>
    <row r="665" spans="1:3" x14ac:dyDescent="0.25">
      <c r="A665">
        <v>659</v>
      </c>
      <c r="B665" t="str">
        <f>"201511043099"</f>
        <v>201511043099</v>
      </c>
      <c r="C665" t="s">
        <v>6</v>
      </c>
    </row>
    <row r="666" spans="1:3" x14ac:dyDescent="0.25">
      <c r="A666">
        <v>660</v>
      </c>
      <c r="B666" t="str">
        <f>"00671460"</f>
        <v>00671460</v>
      </c>
      <c r="C666" t="s">
        <v>6</v>
      </c>
    </row>
    <row r="667" spans="1:3" x14ac:dyDescent="0.25">
      <c r="A667">
        <v>661</v>
      </c>
      <c r="B667" t="str">
        <f>"00614169"</f>
        <v>00614169</v>
      </c>
      <c r="C667" t="s">
        <v>7</v>
      </c>
    </row>
    <row r="668" spans="1:3" x14ac:dyDescent="0.25">
      <c r="A668">
        <v>662</v>
      </c>
      <c r="B668" t="str">
        <f>"00007828"</f>
        <v>00007828</v>
      </c>
      <c r="C668" t="s">
        <v>7</v>
      </c>
    </row>
    <row r="669" spans="1:3" x14ac:dyDescent="0.25">
      <c r="A669">
        <v>663</v>
      </c>
      <c r="B669" t="str">
        <f>"00542875"</f>
        <v>00542875</v>
      </c>
      <c r="C669" t="s">
        <v>7</v>
      </c>
    </row>
    <row r="670" spans="1:3" x14ac:dyDescent="0.25">
      <c r="A670">
        <v>664</v>
      </c>
      <c r="B670" t="str">
        <f>"00734753"</f>
        <v>00734753</v>
      </c>
      <c r="C670" t="s">
        <v>7</v>
      </c>
    </row>
    <row r="671" spans="1:3" x14ac:dyDescent="0.25">
      <c r="A671">
        <v>665</v>
      </c>
      <c r="B671" t="str">
        <f>"201511043297"</f>
        <v>201511043297</v>
      </c>
      <c r="C671" t="s">
        <v>6</v>
      </c>
    </row>
    <row r="672" spans="1:3" x14ac:dyDescent="0.25">
      <c r="A672">
        <v>666</v>
      </c>
      <c r="B672" t="str">
        <f>"00731404"</f>
        <v>00731404</v>
      </c>
      <c r="C672" t="s">
        <v>7</v>
      </c>
    </row>
    <row r="673" spans="1:3" x14ac:dyDescent="0.25">
      <c r="A673">
        <v>667</v>
      </c>
      <c r="B673" t="str">
        <f>"00599427"</f>
        <v>00599427</v>
      </c>
      <c r="C673" t="s">
        <v>7</v>
      </c>
    </row>
    <row r="674" spans="1:3" x14ac:dyDescent="0.25">
      <c r="A674">
        <v>668</v>
      </c>
      <c r="B674" t="str">
        <f>"00734843"</f>
        <v>00734843</v>
      </c>
      <c r="C674" t="s">
        <v>6</v>
      </c>
    </row>
    <row r="675" spans="1:3" x14ac:dyDescent="0.25">
      <c r="A675">
        <v>669</v>
      </c>
      <c r="B675" t="str">
        <f>"201506004546"</f>
        <v>201506004546</v>
      </c>
      <c r="C675" t="s">
        <v>7</v>
      </c>
    </row>
    <row r="676" spans="1:3" x14ac:dyDescent="0.25">
      <c r="A676">
        <v>670</v>
      </c>
      <c r="B676" t="str">
        <f>"00724536"</f>
        <v>00724536</v>
      </c>
      <c r="C676" t="s">
        <v>7</v>
      </c>
    </row>
    <row r="677" spans="1:3" x14ac:dyDescent="0.25">
      <c r="A677">
        <v>671</v>
      </c>
      <c r="B677" t="str">
        <f>"00556087"</f>
        <v>00556087</v>
      </c>
      <c r="C677" t="s">
        <v>7</v>
      </c>
    </row>
    <row r="678" spans="1:3" x14ac:dyDescent="0.25">
      <c r="A678">
        <v>672</v>
      </c>
      <c r="B678" t="str">
        <f>"00248661"</f>
        <v>00248661</v>
      </c>
      <c r="C678" t="s">
        <v>6</v>
      </c>
    </row>
    <row r="679" spans="1:3" x14ac:dyDescent="0.25">
      <c r="A679">
        <v>673</v>
      </c>
      <c r="B679" t="str">
        <f>"00202142"</f>
        <v>00202142</v>
      </c>
      <c r="C679" t="s">
        <v>6</v>
      </c>
    </row>
    <row r="680" spans="1:3" x14ac:dyDescent="0.25">
      <c r="A680">
        <v>674</v>
      </c>
      <c r="B680" t="str">
        <f>"00022454"</f>
        <v>00022454</v>
      </c>
      <c r="C680" t="s">
        <v>6</v>
      </c>
    </row>
    <row r="681" spans="1:3" x14ac:dyDescent="0.25">
      <c r="A681">
        <v>675</v>
      </c>
      <c r="B681" t="str">
        <f>"201511020548"</f>
        <v>201511020548</v>
      </c>
      <c r="C681" t="s">
        <v>6</v>
      </c>
    </row>
    <row r="682" spans="1:3" x14ac:dyDescent="0.25">
      <c r="A682">
        <v>676</v>
      </c>
      <c r="B682" t="str">
        <f>"00741358"</f>
        <v>00741358</v>
      </c>
      <c r="C682" t="s">
        <v>6</v>
      </c>
    </row>
    <row r="683" spans="1:3" x14ac:dyDescent="0.25">
      <c r="A683">
        <v>677</v>
      </c>
      <c r="B683" t="str">
        <f>"201511021251"</f>
        <v>201511021251</v>
      </c>
      <c r="C683" t="s">
        <v>6</v>
      </c>
    </row>
    <row r="684" spans="1:3" x14ac:dyDescent="0.25">
      <c r="A684">
        <v>678</v>
      </c>
      <c r="B684" t="str">
        <f>"201410009825"</f>
        <v>201410009825</v>
      </c>
      <c r="C684" t="s">
        <v>6</v>
      </c>
    </row>
    <row r="685" spans="1:3" x14ac:dyDescent="0.25">
      <c r="A685">
        <v>679</v>
      </c>
      <c r="B685" t="str">
        <f>"00738098"</f>
        <v>00738098</v>
      </c>
      <c r="C685" t="s">
        <v>6</v>
      </c>
    </row>
    <row r="686" spans="1:3" x14ac:dyDescent="0.25">
      <c r="A686">
        <v>680</v>
      </c>
      <c r="B686" t="str">
        <f>"00023310"</f>
        <v>00023310</v>
      </c>
      <c r="C686" t="s">
        <v>6</v>
      </c>
    </row>
    <row r="687" spans="1:3" x14ac:dyDescent="0.25">
      <c r="A687">
        <v>681</v>
      </c>
      <c r="B687" t="str">
        <f>"201512001675"</f>
        <v>201512001675</v>
      </c>
      <c r="C687" t="s">
        <v>6</v>
      </c>
    </row>
    <row r="688" spans="1:3" x14ac:dyDescent="0.25">
      <c r="A688">
        <v>682</v>
      </c>
      <c r="B688" t="str">
        <f>"201001000295"</f>
        <v>201001000295</v>
      </c>
      <c r="C688" t="s">
        <v>6</v>
      </c>
    </row>
    <row r="689" spans="1:3" x14ac:dyDescent="0.25">
      <c r="A689">
        <v>683</v>
      </c>
      <c r="B689" t="str">
        <f>"00230550"</f>
        <v>00230550</v>
      </c>
      <c r="C689" t="s">
        <v>7</v>
      </c>
    </row>
    <row r="690" spans="1:3" x14ac:dyDescent="0.25">
      <c r="A690">
        <v>684</v>
      </c>
      <c r="B690" t="str">
        <f>"00111227"</f>
        <v>00111227</v>
      </c>
      <c r="C690" t="s">
        <v>6</v>
      </c>
    </row>
    <row r="691" spans="1:3" x14ac:dyDescent="0.25">
      <c r="A691">
        <v>685</v>
      </c>
      <c r="B691" t="str">
        <f>"00724393"</f>
        <v>00724393</v>
      </c>
      <c r="C691" t="s">
        <v>7</v>
      </c>
    </row>
    <row r="692" spans="1:3" x14ac:dyDescent="0.25">
      <c r="A692">
        <v>686</v>
      </c>
      <c r="B692" t="str">
        <f>"201511022767"</f>
        <v>201511022767</v>
      </c>
      <c r="C692" t="s">
        <v>6</v>
      </c>
    </row>
    <row r="693" spans="1:3" x14ac:dyDescent="0.25">
      <c r="A693">
        <v>687</v>
      </c>
      <c r="B693" t="str">
        <f>"201502001491"</f>
        <v>201502001491</v>
      </c>
      <c r="C693" t="s">
        <v>6</v>
      </c>
    </row>
    <row r="694" spans="1:3" x14ac:dyDescent="0.25">
      <c r="A694">
        <v>688</v>
      </c>
      <c r="B694" t="str">
        <f>"00739197"</f>
        <v>00739197</v>
      </c>
      <c r="C694" t="s">
        <v>6</v>
      </c>
    </row>
    <row r="695" spans="1:3" x14ac:dyDescent="0.25">
      <c r="A695">
        <v>689</v>
      </c>
      <c r="B695" t="str">
        <f>"201511031184"</f>
        <v>201511031184</v>
      </c>
      <c r="C695" t="s">
        <v>7</v>
      </c>
    </row>
    <row r="696" spans="1:3" x14ac:dyDescent="0.25">
      <c r="A696">
        <v>690</v>
      </c>
      <c r="B696" t="str">
        <f>"201409000555"</f>
        <v>201409000555</v>
      </c>
      <c r="C696" t="s">
        <v>6</v>
      </c>
    </row>
    <row r="697" spans="1:3" x14ac:dyDescent="0.25">
      <c r="A697">
        <v>691</v>
      </c>
      <c r="B697" t="str">
        <f>"00313683"</f>
        <v>00313683</v>
      </c>
      <c r="C697" t="s">
        <v>7</v>
      </c>
    </row>
    <row r="698" spans="1:3" x14ac:dyDescent="0.25">
      <c r="A698">
        <v>692</v>
      </c>
      <c r="B698" t="str">
        <f>"00736207"</f>
        <v>00736207</v>
      </c>
      <c r="C698" t="s">
        <v>6</v>
      </c>
    </row>
    <row r="699" spans="1:3" x14ac:dyDescent="0.25">
      <c r="A699">
        <v>693</v>
      </c>
      <c r="B699" t="str">
        <f>"00740167"</f>
        <v>00740167</v>
      </c>
      <c r="C699" t="str">
        <f>"001"</f>
        <v>001</v>
      </c>
    </row>
    <row r="700" spans="1:3" x14ac:dyDescent="0.25">
      <c r="A700">
        <v>694</v>
      </c>
      <c r="B700" t="str">
        <f>"00493907"</f>
        <v>00493907</v>
      </c>
      <c r="C700" t="str">
        <f>"009"</f>
        <v>009</v>
      </c>
    </row>
    <row r="701" spans="1:3" x14ac:dyDescent="0.25">
      <c r="A701">
        <v>695</v>
      </c>
      <c r="B701" t="str">
        <f>"00740929"</f>
        <v>00740929</v>
      </c>
      <c r="C701" t="s">
        <v>6</v>
      </c>
    </row>
    <row r="702" spans="1:3" x14ac:dyDescent="0.25">
      <c r="A702">
        <v>696</v>
      </c>
      <c r="B702" t="str">
        <f>"201406003373"</f>
        <v>201406003373</v>
      </c>
      <c r="C702" t="s">
        <v>7</v>
      </c>
    </row>
    <row r="703" spans="1:3" x14ac:dyDescent="0.25">
      <c r="A703">
        <v>697</v>
      </c>
      <c r="B703" t="str">
        <f>"201511038193"</f>
        <v>201511038193</v>
      </c>
      <c r="C703" t="s">
        <v>6</v>
      </c>
    </row>
    <row r="704" spans="1:3" x14ac:dyDescent="0.25">
      <c r="A704">
        <v>698</v>
      </c>
      <c r="B704" t="str">
        <f>"00029110"</f>
        <v>00029110</v>
      </c>
      <c r="C704" t="s">
        <v>6</v>
      </c>
    </row>
    <row r="705" spans="1:3" x14ac:dyDescent="0.25">
      <c r="A705">
        <v>699</v>
      </c>
      <c r="B705" t="str">
        <f>"00740877"</f>
        <v>00740877</v>
      </c>
      <c r="C705" t="s">
        <v>15</v>
      </c>
    </row>
    <row r="706" spans="1:3" x14ac:dyDescent="0.25">
      <c r="A706">
        <v>700</v>
      </c>
      <c r="B706" t="str">
        <f>"201511037509"</f>
        <v>201511037509</v>
      </c>
      <c r="C706" t="s">
        <v>6</v>
      </c>
    </row>
    <row r="707" spans="1:3" x14ac:dyDescent="0.25">
      <c r="A707">
        <v>701</v>
      </c>
      <c r="B707" t="str">
        <f>"00504720"</f>
        <v>00504720</v>
      </c>
      <c r="C707" t="s">
        <v>6</v>
      </c>
    </row>
    <row r="708" spans="1:3" x14ac:dyDescent="0.25">
      <c r="A708">
        <v>702</v>
      </c>
      <c r="B708" t="str">
        <f>"00736016"</f>
        <v>00736016</v>
      </c>
      <c r="C708" t="s">
        <v>6</v>
      </c>
    </row>
    <row r="709" spans="1:3" x14ac:dyDescent="0.25">
      <c r="A709">
        <v>703</v>
      </c>
      <c r="B709" t="str">
        <f>"00002671"</f>
        <v>00002671</v>
      </c>
      <c r="C709" t="s">
        <v>7</v>
      </c>
    </row>
    <row r="710" spans="1:3" x14ac:dyDescent="0.25">
      <c r="A710">
        <v>704</v>
      </c>
      <c r="B710" t="str">
        <f>"00043566"</f>
        <v>00043566</v>
      </c>
      <c r="C710" t="s">
        <v>6</v>
      </c>
    </row>
    <row r="711" spans="1:3" x14ac:dyDescent="0.25">
      <c r="A711">
        <v>705</v>
      </c>
      <c r="B711" t="str">
        <f>"00740746"</f>
        <v>00740746</v>
      </c>
      <c r="C711" t="s">
        <v>6</v>
      </c>
    </row>
    <row r="712" spans="1:3" x14ac:dyDescent="0.25">
      <c r="A712">
        <v>706</v>
      </c>
      <c r="B712" t="str">
        <f>"00671037"</f>
        <v>00671037</v>
      </c>
      <c r="C712" t="s">
        <v>7</v>
      </c>
    </row>
    <row r="713" spans="1:3" x14ac:dyDescent="0.25">
      <c r="A713">
        <v>707</v>
      </c>
      <c r="B713" t="str">
        <f>"00464125"</f>
        <v>00464125</v>
      </c>
      <c r="C713" t="s">
        <v>7</v>
      </c>
    </row>
    <row r="714" spans="1:3" x14ac:dyDescent="0.25">
      <c r="A714">
        <v>708</v>
      </c>
      <c r="B714" t="str">
        <f>"00500739"</f>
        <v>00500739</v>
      </c>
      <c r="C714" t="s">
        <v>6</v>
      </c>
    </row>
    <row r="715" spans="1:3" x14ac:dyDescent="0.25">
      <c r="A715">
        <v>709</v>
      </c>
      <c r="B715" t="str">
        <f>"201411003589"</f>
        <v>201411003589</v>
      </c>
      <c r="C715" t="s">
        <v>7</v>
      </c>
    </row>
    <row r="716" spans="1:3" x14ac:dyDescent="0.25">
      <c r="A716">
        <v>710</v>
      </c>
      <c r="B716" t="str">
        <f>"00232832"</f>
        <v>00232832</v>
      </c>
      <c r="C716" t="s">
        <v>7</v>
      </c>
    </row>
    <row r="717" spans="1:3" x14ac:dyDescent="0.25">
      <c r="A717">
        <v>711</v>
      </c>
      <c r="B717" t="str">
        <f>"00734102"</f>
        <v>00734102</v>
      </c>
      <c r="C717" t="s">
        <v>7</v>
      </c>
    </row>
    <row r="718" spans="1:3" x14ac:dyDescent="0.25">
      <c r="A718">
        <v>712</v>
      </c>
      <c r="B718" t="str">
        <f>"200805001280"</f>
        <v>200805001280</v>
      </c>
      <c r="C718" t="s">
        <v>6</v>
      </c>
    </row>
    <row r="719" spans="1:3" x14ac:dyDescent="0.25">
      <c r="A719">
        <v>713</v>
      </c>
      <c r="B719" t="str">
        <f>"00739181"</f>
        <v>00739181</v>
      </c>
      <c r="C719" t="s">
        <v>6</v>
      </c>
    </row>
    <row r="720" spans="1:3" x14ac:dyDescent="0.25">
      <c r="A720">
        <v>714</v>
      </c>
      <c r="B720" t="str">
        <f>"201512001302"</f>
        <v>201512001302</v>
      </c>
      <c r="C720" t="s">
        <v>6</v>
      </c>
    </row>
    <row r="721" spans="1:3" x14ac:dyDescent="0.25">
      <c r="A721">
        <v>715</v>
      </c>
      <c r="B721" t="str">
        <f>"00029308"</f>
        <v>00029308</v>
      </c>
      <c r="C721" t="s">
        <v>6</v>
      </c>
    </row>
    <row r="722" spans="1:3" x14ac:dyDescent="0.25">
      <c r="A722">
        <v>716</v>
      </c>
      <c r="B722" t="str">
        <f>"00207001"</f>
        <v>00207001</v>
      </c>
      <c r="C722" t="s">
        <v>6</v>
      </c>
    </row>
    <row r="723" spans="1:3" x14ac:dyDescent="0.25">
      <c r="A723">
        <v>717</v>
      </c>
      <c r="B723" t="str">
        <f>"00152958"</f>
        <v>00152958</v>
      </c>
      <c r="C723" t="s">
        <v>7</v>
      </c>
    </row>
    <row r="724" spans="1:3" x14ac:dyDescent="0.25">
      <c r="A724">
        <v>718</v>
      </c>
      <c r="B724" t="str">
        <f>"00003007"</f>
        <v>00003007</v>
      </c>
      <c r="C724" t="s">
        <v>6</v>
      </c>
    </row>
    <row r="725" spans="1:3" x14ac:dyDescent="0.25">
      <c r="A725">
        <v>719</v>
      </c>
      <c r="B725" t="str">
        <f>"201412001261"</f>
        <v>201412001261</v>
      </c>
      <c r="C725" t="s">
        <v>6</v>
      </c>
    </row>
    <row r="726" spans="1:3" x14ac:dyDescent="0.25">
      <c r="A726">
        <v>720</v>
      </c>
      <c r="B726" t="str">
        <f>"00499214"</f>
        <v>00499214</v>
      </c>
      <c r="C726" t="s">
        <v>7</v>
      </c>
    </row>
    <row r="727" spans="1:3" x14ac:dyDescent="0.25">
      <c r="A727">
        <v>721</v>
      </c>
      <c r="B727" t="str">
        <f>"00497165"</f>
        <v>00497165</v>
      </c>
      <c r="C727" t="str">
        <f>"001"</f>
        <v>001</v>
      </c>
    </row>
    <row r="728" spans="1:3" x14ac:dyDescent="0.25">
      <c r="A728">
        <v>722</v>
      </c>
      <c r="B728" t="str">
        <f>"201410008928"</f>
        <v>201410008928</v>
      </c>
      <c r="C728" t="s">
        <v>6</v>
      </c>
    </row>
    <row r="729" spans="1:3" x14ac:dyDescent="0.25">
      <c r="A729">
        <v>723</v>
      </c>
      <c r="B729" t="str">
        <f>"00495998"</f>
        <v>00495998</v>
      </c>
      <c r="C729" t="s">
        <v>6</v>
      </c>
    </row>
    <row r="730" spans="1:3" x14ac:dyDescent="0.25">
      <c r="A730">
        <v>724</v>
      </c>
      <c r="B730" t="str">
        <f>"00729523"</f>
        <v>00729523</v>
      </c>
      <c r="C730" t="s">
        <v>7</v>
      </c>
    </row>
    <row r="731" spans="1:3" x14ac:dyDescent="0.25">
      <c r="A731">
        <v>725</v>
      </c>
      <c r="B731" t="str">
        <f>"00735459"</f>
        <v>00735459</v>
      </c>
      <c r="C731" t="s">
        <v>7</v>
      </c>
    </row>
    <row r="732" spans="1:3" x14ac:dyDescent="0.25">
      <c r="A732">
        <v>726</v>
      </c>
      <c r="B732" t="str">
        <f>"201511007068"</f>
        <v>201511007068</v>
      </c>
      <c r="C732" t="s">
        <v>7</v>
      </c>
    </row>
    <row r="733" spans="1:3" x14ac:dyDescent="0.25">
      <c r="A733">
        <v>727</v>
      </c>
      <c r="B733" t="str">
        <f>"201511028985"</f>
        <v>201511028985</v>
      </c>
      <c r="C733" t="s">
        <v>6</v>
      </c>
    </row>
    <row r="734" spans="1:3" x14ac:dyDescent="0.25">
      <c r="A734">
        <v>728</v>
      </c>
      <c r="B734" t="str">
        <f>"201510004533"</f>
        <v>201510004533</v>
      </c>
      <c r="C734" t="s">
        <v>6</v>
      </c>
    </row>
    <row r="735" spans="1:3" x14ac:dyDescent="0.25">
      <c r="A735">
        <v>729</v>
      </c>
      <c r="B735" t="str">
        <f>"00109366"</f>
        <v>00109366</v>
      </c>
      <c r="C735" t="s">
        <v>6</v>
      </c>
    </row>
    <row r="736" spans="1:3" x14ac:dyDescent="0.25">
      <c r="A736">
        <v>730</v>
      </c>
      <c r="B736" t="str">
        <f>"00016700"</f>
        <v>00016700</v>
      </c>
      <c r="C736" t="str">
        <f>"001"</f>
        <v>001</v>
      </c>
    </row>
    <row r="737" spans="1:3" x14ac:dyDescent="0.25">
      <c r="A737">
        <v>731</v>
      </c>
      <c r="B737" t="str">
        <f>"201411002589"</f>
        <v>201411002589</v>
      </c>
      <c r="C737" t="s">
        <v>6</v>
      </c>
    </row>
    <row r="738" spans="1:3" x14ac:dyDescent="0.25">
      <c r="A738">
        <v>732</v>
      </c>
      <c r="B738" t="str">
        <f>"00041318"</f>
        <v>00041318</v>
      </c>
      <c r="C738" t="s">
        <v>6</v>
      </c>
    </row>
    <row r="739" spans="1:3" x14ac:dyDescent="0.25">
      <c r="A739">
        <v>733</v>
      </c>
      <c r="B739" t="str">
        <f>"201505000296"</f>
        <v>201505000296</v>
      </c>
      <c r="C739" t="s">
        <v>6</v>
      </c>
    </row>
    <row r="740" spans="1:3" x14ac:dyDescent="0.25">
      <c r="A740">
        <v>734</v>
      </c>
      <c r="B740" t="str">
        <f>"201401001310"</f>
        <v>201401001310</v>
      </c>
      <c r="C740" t="s">
        <v>7</v>
      </c>
    </row>
    <row r="741" spans="1:3" x14ac:dyDescent="0.25">
      <c r="A741">
        <v>735</v>
      </c>
      <c r="B741" t="str">
        <f>"00262066"</f>
        <v>00262066</v>
      </c>
      <c r="C741" t="s">
        <v>6</v>
      </c>
    </row>
    <row r="742" spans="1:3" x14ac:dyDescent="0.25">
      <c r="A742">
        <v>736</v>
      </c>
      <c r="B742" t="str">
        <f>"00665466"</f>
        <v>00665466</v>
      </c>
      <c r="C742" t="s">
        <v>6</v>
      </c>
    </row>
    <row r="743" spans="1:3" x14ac:dyDescent="0.25">
      <c r="A743">
        <v>737</v>
      </c>
      <c r="B743" t="str">
        <f>"201511038846"</f>
        <v>201511038846</v>
      </c>
      <c r="C743" t="s">
        <v>6</v>
      </c>
    </row>
    <row r="744" spans="1:3" x14ac:dyDescent="0.25">
      <c r="A744">
        <v>738</v>
      </c>
      <c r="B744" t="str">
        <f>"00059864"</f>
        <v>00059864</v>
      </c>
      <c r="C744" t="s">
        <v>7</v>
      </c>
    </row>
    <row r="745" spans="1:3" x14ac:dyDescent="0.25">
      <c r="A745">
        <v>739</v>
      </c>
      <c r="B745" t="str">
        <f>"00078370"</f>
        <v>00078370</v>
      </c>
      <c r="C745" t="s">
        <v>7</v>
      </c>
    </row>
    <row r="746" spans="1:3" x14ac:dyDescent="0.25">
      <c r="A746">
        <v>740</v>
      </c>
      <c r="B746" t="str">
        <f>"201510003595"</f>
        <v>201510003595</v>
      </c>
      <c r="C746" t="s">
        <v>6</v>
      </c>
    </row>
    <row r="747" spans="1:3" x14ac:dyDescent="0.25">
      <c r="A747">
        <v>741</v>
      </c>
      <c r="B747" t="str">
        <f>"00733650"</f>
        <v>00733650</v>
      </c>
      <c r="C747" t="s">
        <v>7</v>
      </c>
    </row>
    <row r="748" spans="1:3" x14ac:dyDescent="0.25">
      <c r="A748">
        <v>742</v>
      </c>
      <c r="B748" t="str">
        <f>"00494207"</f>
        <v>00494207</v>
      </c>
      <c r="C748" t="s">
        <v>6</v>
      </c>
    </row>
    <row r="749" spans="1:3" x14ac:dyDescent="0.25">
      <c r="A749">
        <v>743</v>
      </c>
      <c r="B749" t="str">
        <f>"201511029930"</f>
        <v>201511029930</v>
      </c>
      <c r="C749" t="s">
        <v>6</v>
      </c>
    </row>
    <row r="750" spans="1:3" x14ac:dyDescent="0.25">
      <c r="A750">
        <v>744</v>
      </c>
      <c r="B750" t="str">
        <f>"00308901"</f>
        <v>00308901</v>
      </c>
      <c r="C750" t="s">
        <v>7</v>
      </c>
    </row>
    <row r="751" spans="1:3" x14ac:dyDescent="0.25">
      <c r="A751">
        <v>745</v>
      </c>
      <c r="B751" t="str">
        <f>"00501325"</f>
        <v>00501325</v>
      </c>
      <c r="C751" t="s">
        <v>6</v>
      </c>
    </row>
    <row r="752" spans="1:3" x14ac:dyDescent="0.25">
      <c r="A752">
        <v>746</v>
      </c>
      <c r="B752" t="str">
        <f>"00718418"</f>
        <v>00718418</v>
      </c>
      <c r="C752" t="s">
        <v>6</v>
      </c>
    </row>
    <row r="753" spans="1:3" x14ac:dyDescent="0.25">
      <c r="A753">
        <v>747</v>
      </c>
      <c r="B753" t="str">
        <f>"00016134"</f>
        <v>00016134</v>
      </c>
      <c r="C753" t="s">
        <v>7</v>
      </c>
    </row>
    <row r="754" spans="1:3" x14ac:dyDescent="0.25">
      <c r="A754">
        <v>748</v>
      </c>
      <c r="B754" t="str">
        <f>"00224921"</f>
        <v>00224921</v>
      </c>
      <c r="C754" t="s">
        <v>6</v>
      </c>
    </row>
    <row r="755" spans="1:3" x14ac:dyDescent="0.25">
      <c r="A755">
        <v>749</v>
      </c>
      <c r="B755" t="str">
        <f>"00037213"</f>
        <v>00037213</v>
      </c>
      <c r="C755" t="s">
        <v>7</v>
      </c>
    </row>
    <row r="756" spans="1:3" x14ac:dyDescent="0.25">
      <c r="A756">
        <v>750</v>
      </c>
      <c r="B756" t="str">
        <f>"201511013554"</f>
        <v>201511013554</v>
      </c>
      <c r="C756" t="s">
        <v>7</v>
      </c>
    </row>
    <row r="757" spans="1:3" x14ac:dyDescent="0.25">
      <c r="A757">
        <v>751</v>
      </c>
      <c r="B757" t="str">
        <f>"201510001291"</f>
        <v>201510001291</v>
      </c>
      <c r="C757" t="s">
        <v>6</v>
      </c>
    </row>
    <row r="758" spans="1:3" x14ac:dyDescent="0.25">
      <c r="A758">
        <v>752</v>
      </c>
      <c r="B758" t="str">
        <f>"00522221"</f>
        <v>00522221</v>
      </c>
      <c r="C758" t="s">
        <v>6</v>
      </c>
    </row>
    <row r="759" spans="1:3" x14ac:dyDescent="0.25">
      <c r="A759">
        <v>753</v>
      </c>
      <c r="B759" t="str">
        <f>"201102000705"</f>
        <v>201102000705</v>
      </c>
      <c r="C759" t="s">
        <v>7</v>
      </c>
    </row>
    <row r="760" spans="1:3" x14ac:dyDescent="0.25">
      <c r="A760">
        <v>754</v>
      </c>
      <c r="B760" t="str">
        <f>"201510004696"</f>
        <v>201510004696</v>
      </c>
      <c r="C760" t="s">
        <v>6</v>
      </c>
    </row>
    <row r="761" spans="1:3" x14ac:dyDescent="0.25">
      <c r="A761">
        <v>755</v>
      </c>
      <c r="B761" t="str">
        <f>"201511041935"</f>
        <v>201511041935</v>
      </c>
      <c r="C761" t="s">
        <v>7</v>
      </c>
    </row>
    <row r="762" spans="1:3" x14ac:dyDescent="0.25">
      <c r="A762">
        <v>756</v>
      </c>
      <c r="B762" t="str">
        <f>"201511037632"</f>
        <v>201511037632</v>
      </c>
      <c r="C762" t="s">
        <v>7</v>
      </c>
    </row>
    <row r="763" spans="1:3" x14ac:dyDescent="0.25">
      <c r="A763">
        <v>757</v>
      </c>
      <c r="B763" t="str">
        <f>"201511028657"</f>
        <v>201511028657</v>
      </c>
      <c r="C763" t="s">
        <v>6</v>
      </c>
    </row>
    <row r="764" spans="1:3" x14ac:dyDescent="0.25">
      <c r="A764">
        <v>758</v>
      </c>
      <c r="B764" t="str">
        <f>"00736425"</f>
        <v>00736425</v>
      </c>
      <c r="C764" t="s">
        <v>7</v>
      </c>
    </row>
    <row r="765" spans="1:3" x14ac:dyDescent="0.25">
      <c r="A765">
        <v>759</v>
      </c>
      <c r="B765" t="str">
        <f>"00680788"</f>
        <v>00680788</v>
      </c>
      <c r="C765" t="s">
        <v>6</v>
      </c>
    </row>
    <row r="766" spans="1:3" x14ac:dyDescent="0.25">
      <c r="A766">
        <v>760</v>
      </c>
      <c r="B766" t="str">
        <f>"201511036818"</f>
        <v>201511036818</v>
      </c>
      <c r="C766" t="s">
        <v>6</v>
      </c>
    </row>
    <row r="767" spans="1:3" x14ac:dyDescent="0.25">
      <c r="A767">
        <v>761</v>
      </c>
      <c r="B767" t="str">
        <f>"201511041965"</f>
        <v>201511041965</v>
      </c>
      <c r="C767" t="s">
        <v>6</v>
      </c>
    </row>
    <row r="768" spans="1:3" x14ac:dyDescent="0.25">
      <c r="A768">
        <v>762</v>
      </c>
      <c r="B768" t="str">
        <f>"201511038396"</f>
        <v>201511038396</v>
      </c>
      <c r="C768" t="s">
        <v>6</v>
      </c>
    </row>
    <row r="769" spans="1:3" x14ac:dyDescent="0.25">
      <c r="A769">
        <v>763</v>
      </c>
      <c r="B769" t="str">
        <f>"201509000364"</f>
        <v>201509000364</v>
      </c>
      <c r="C769" t="s">
        <v>7</v>
      </c>
    </row>
    <row r="770" spans="1:3" x14ac:dyDescent="0.25">
      <c r="A770">
        <v>764</v>
      </c>
      <c r="B770" t="str">
        <f>"00124098"</f>
        <v>00124098</v>
      </c>
      <c r="C770" t="s">
        <v>7</v>
      </c>
    </row>
    <row r="771" spans="1:3" x14ac:dyDescent="0.25">
      <c r="A771">
        <v>765</v>
      </c>
      <c r="B771" t="str">
        <f>"201511030300"</f>
        <v>201511030300</v>
      </c>
      <c r="C771" t="s">
        <v>6</v>
      </c>
    </row>
    <row r="772" spans="1:3" x14ac:dyDescent="0.25">
      <c r="A772">
        <v>766</v>
      </c>
      <c r="B772" t="str">
        <f>"00553229"</f>
        <v>00553229</v>
      </c>
      <c r="C772" t="s">
        <v>6</v>
      </c>
    </row>
    <row r="773" spans="1:3" x14ac:dyDescent="0.25">
      <c r="A773">
        <v>767</v>
      </c>
      <c r="B773" t="str">
        <f>"200910000402"</f>
        <v>200910000402</v>
      </c>
      <c r="C773" t="s">
        <v>7</v>
      </c>
    </row>
    <row r="774" spans="1:3" x14ac:dyDescent="0.25">
      <c r="A774">
        <v>768</v>
      </c>
      <c r="B774" t="str">
        <f>"00741433"</f>
        <v>00741433</v>
      </c>
      <c r="C774" t="s">
        <v>6</v>
      </c>
    </row>
    <row r="775" spans="1:3" x14ac:dyDescent="0.25">
      <c r="A775">
        <v>769</v>
      </c>
      <c r="B775" t="str">
        <f>"00045509"</f>
        <v>00045509</v>
      </c>
      <c r="C775" t="s">
        <v>6</v>
      </c>
    </row>
    <row r="776" spans="1:3" x14ac:dyDescent="0.25">
      <c r="A776">
        <v>770</v>
      </c>
      <c r="B776" t="str">
        <f>"00671410"</f>
        <v>00671410</v>
      </c>
      <c r="C776" t="s">
        <v>7</v>
      </c>
    </row>
    <row r="777" spans="1:3" x14ac:dyDescent="0.25">
      <c r="A777">
        <v>771</v>
      </c>
      <c r="B777" t="str">
        <f>"00576863"</f>
        <v>00576863</v>
      </c>
      <c r="C777" t="s">
        <v>7</v>
      </c>
    </row>
    <row r="778" spans="1:3" x14ac:dyDescent="0.25">
      <c r="A778">
        <v>772</v>
      </c>
      <c r="B778" t="str">
        <f>"00020134"</f>
        <v>00020134</v>
      </c>
      <c r="C778" t="s">
        <v>7</v>
      </c>
    </row>
    <row r="779" spans="1:3" x14ac:dyDescent="0.25">
      <c r="A779">
        <v>773</v>
      </c>
      <c r="B779" t="str">
        <f>"00541567"</f>
        <v>00541567</v>
      </c>
      <c r="C779" t="s">
        <v>7</v>
      </c>
    </row>
    <row r="780" spans="1:3" x14ac:dyDescent="0.25">
      <c r="A780">
        <v>774</v>
      </c>
      <c r="B780" t="str">
        <f>"00152051"</f>
        <v>00152051</v>
      </c>
      <c r="C780" t="s">
        <v>7</v>
      </c>
    </row>
    <row r="781" spans="1:3" x14ac:dyDescent="0.25">
      <c r="A781">
        <v>775</v>
      </c>
      <c r="B781" t="str">
        <f>"00501707"</f>
        <v>00501707</v>
      </c>
      <c r="C781" t="s">
        <v>7</v>
      </c>
    </row>
    <row r="782" spans="1:3" x14ac:dyDescent="0.25">
      <c r="A782">
        <v>776</v>
      </c>
      <c r="B782" t="str">
        <f>"00738883"</f>
        <v>00738883</v>
      </c>
      <c r="C782" t="s">
        <v>7</v>
      </c>
    </row>
    <row r="783" spans="1:3" x14ac:dyDescent="0.25">
      <c r="A783">
        <v>777</v>
      </c>
      <c r="B783" t="str">
        <f>"00730638"</f>
        <v>00730638</v>
      </c>
      <c r="C783" t="str">
        <f>"019"</f>
        <v>019</v>
      </c>
    </row>
    <row r="784" spans="1:3" x14ac:dyDescent="0.25">
      <c r="A784">
        <v>778</v>
      </c>
      <c r="B784" t="str">
        <f>"00558177"</f>
        <v>00558177</v>
      </c>
      <c r="C784" t="s">
        <v>7</v>
      </c>
    </row>
    <row r="785" spans="1:3" x14ac:dyDescent="0.25">
      <c r="A785">
        <v>779</v>
      </c>
      <c r="B785" t="str">
        <f>"201511041744"</f>
        <v>201511041744</v>
      </c>
      <c r="C785" t="s">
        <v>6</v>
      </c>
    </row>
    <row r="786" spans="1:3" x14ac:dyDescent="0.25">
      <c r="A786">
        <v>780</v>
      </c>
      <c r="B786" t="str">
        <f>"00008906"</f>
        <v>00008906</v>
      </c>
      <c r="C786" t="s">
        <v>6</v>
      </c>
    </row>
    <row r="787" spans="1:3" x14ac:dyDescent="0.25">
      <c r="A787">
        <v>781</v>
      </c>
      <c r="B787" t="str">
        <f>"00733298"</f>
        <v>00733298</v>
      </c>
      <c r="C787" t="s">
        <v>6</v>
      </c>
    </row>
    <row r="788" spans="1:3" x14ac:dyDescent="0.25">
      <c r="A788">
        <v>782</v>
      </c>
      <c r="B788" t="str">
        <f>"00674146"</f>
        <v>00674146</v>
      </c>
      <c r="C788" t="s">
        <v>6</v>
      </c>
    </row>
    <row r="789" spans="1:3" x14ac:dyDescent="0.25">
      <c r="A789">
        <v>783</v>
      </c>
      <c r="B789" t="str">
        <f>"201511023672"</f>
        <v>201511023672</v>
      </c>
      <c r="C789" t="s">
        <v>6</v>
      </c>
    </row>
    <row r="790" spans="1:3" x14ac:dyDescent="0.25">
      <c r="A790">
        <v>784</v>
      </c>
      <c r="B790" t="str">
        <f>"00736687"</f>
        <v>00736687</v>
      </c>
      <c r="C790" t="s">
        <v>7</v>
      </c>
    </row>
    <row r="791" spans="1:3" x14ac:dyDescent="0.25">
      <c r="A791">
        <v>785</v>
      </c>
      <c r="B791" t="str">
        <f>"00046901"</f>
        <v>00046901</v>
      </c>
      <c r="C791" t="s">
        <v>7</v>
      </c>
    </row>
    <row r="792" spans="1:3" x14ac:dyDescent="0.25">
      <c r="A792">
        <v>786</v>
      </c>
      <c r="B792" t="str">
        <f>"00724921"</f>
        <v>00724921</v>
      </c>
      <c r="C792" t="s">
        <v>7</v>
      </c>
    </row>
    <row r="793" spans="1:3" x14ac:dyDescent="0.25">
      <c r="A793">
        <v>787</v>
      </c>
      <c r="B793" t="str">
        <f>"00500217"</f>
        <v>00500217</v>
      </c>
      <c r="C793" t="s">
        <v>6</v>
      </c>
    </row>
    <row r="794" spans="1:3" x14ac:dyDescent="0.25">
      <c r="A794">
        <v>788</v>
      </c>
      <c r="B794" t="str">
        <f>"201511031422"</f>
        <v>201511031422</v>
      </c>
      <c r="C794" t="s">
        <v>6</v>
      </c>
    </row>
    <row r="795" spans="1:3" x14ac:dyDescent="0.25">
      <c r="A795">
        <v>789</v>
      </c>
      <c r="B795" t="str">
        <f>"00016635"</f>
        <v>00016635</v>
      </c>
      <c r="C795" t="s">
        <v>7</v>
      </c>
    </row>
    <row r="796" spans="1:3" x14ac:dyDescent="0.25">
      <c r="A796">
        <v>790</v>
      </c>
      <c r="B796" t="str">
        <f>"00659667"</f>
        <v>00659667</v>
      </c>
      <c r="C796" t="s">
        <v>7</v>
      </c>
    </row>
    <row r="797" spans="1:3" x14ac:dyDescent="0.25">
      <c r="A797">
        <v>791</v>
      </c>
      <c r="B797" t="str">
        <f>"00495798"</f>
        <v>00495798</v>
      </c>
      <c r="C797" t="s">
        <v>6</v>
      </c>
    </row>
    <row r="798" spans="1:3" x14ac:dyDescent="0.25">
      <c r="A798">
        <v>792</v>
      </c>
      <c r="B798" t="str">
        <f>"00667124"</f>
        <v>00667124</v>
      </c>
      <c r="C798" t="s">
        <v>7</v>
      </c>
    </row>
    <row r="799" spans="1:3" x14ac:dyDescent="0.25">
      <c r="A799">
        <v>793</v>
      </c>
      <c r="B799" t="str">
        <f>"201511037977"</f>
        <v>201511037977</v>
      </c>
      <c r="C799" t="s">
        <v>6</v>
      </c>
    </row>
    <row r="800" spans="1:3" x14ac:dyDescent="0.25">
      <c r="A800">
        <v>794</v>
      </c>
      <c r="B800" t="str">
        <f>"00069491"</f>
        <v>00069491</v>
      </c>
      <c r="C800" t="str">
        <f>"001"</f>
        <v>001</v>
      </c>
    </row>
    <row r="801" spans="1:3" x14ac:dyDescent="0.25">
      <c r="A801">
        <v>795</v>
      </c>
      <c r="B801" t="str">
        <f>"00502817"</f>
        <v>00502817</v>
      </c>
      <c r="C801" t="s">
        <v>6</v>
      </c>
    </row>
    <row r="802" spans="1:3" x14ac:dyDescent="0.25">
      <c r="A802">
        <v>796</v>
      </c>
      <c r="B802" t="str">
        <f>"00732750"</f>
        <v>00732750</v>
      </c>
      <c r="C802" t="s">
        <v>6</v>
      </c>
    </row>
    <row r="803" spans="1:3" x14ac:dyDescent="0.25">
      <c r="A803">
        <v>797</v>
      </c>
      <c r="B803" t="str">
        <f>"00719637"</f>
        <v>00719637</v>
      </c>
      <c r="C803" t="s">
        <v>7</v>
      </c>
    </row>
    <row r="804" spans="1:3" x14ac:dyDescent="0.25">
      <c r="A804">
        <v>798</v>
      </c>
      <c r="B804" t="str">
        <f>"201604002458"</f>
        <v>201604002458</v>
      </c>
      <c r="C804" t="s">
        <v>10</v>
      </c>
    </row>
    <row r="805" spans="1:3" x14ac:dyDescent="0.25">
      <c r="A805">
        <v>799</v>
      </c>
      <c r="B805" t="str">
        <f>"201511036327"</f>
        <v>201511036327</v>
      </c>
      <c r="C805" t="s">
        <v>6</v>
      </c>
    </row>
    <row r="806" spans="1:3" x14ac:dyDescent="0.25">
      <c r="A806">
        <v>800</v>
      </c>
      <c r="B806" t="str">
        <f>"201511005700"</f>
        <v>201511005700</v>
      </c>
      <c r="C806" t="s">
        <v>6</v>
      </c>
    </row>
    <row r="807" spans="1:3" x14ac:dyDescent="0.25">
      <c r="A807">
        <v>801</v>
      </c>
      <c r="B807" t="str">
        <f>"00544620"</f>
        <v>00544620</v>
      </c>
      <c r="C807" t="s">
        <v>6</v>
      </c>
    </row>
    <row r="808" spans="1:3" x14ac:dyDescent="0.25">
      <c r="A808">
        <v>802</v>
      </c>
      <c r="B808" t="str">
        <f>"00675226"</f>
        <v>00675226</v>
      </c>
      <c r="C808" t="s">
        <v>6</v>
      </c>
    </row>
    <row r="809" spans="1:3" x14ac:dyDescent="0.25">
      <c r="A809">
        <v>803</v>
      </c>
      <c r="B809" t="str">
        <f>"00736762"</f>
        <v>00736762</v>
      </c>
      <c r="C809" t="s">
        <v>16</v>
      </c>
    </row>
    <row r="810" spans="1:3" x14ac:dyDescent="0.25">
      <c r="A810">
        <v>804</v>
      </c>
      <c r="B810" t="str">
        <f>"00602663"</f>
        <v>00602663</v>
      </c>
      <c r="C810" t="s">
        <v>7</v>
      </c>
    </row>
    <row r="811" spans="1:3" x14ac:dyDescent="0.25">
      <c r="A811">
        <v>805</v>
      </c>
      <c r="B811" t="str">
        <f>"201411003185"</f>
        <v>201411003185</v>
      </c>
      <c r="C811" t="s">
        <v>7</v>
      </c>
    </row>
    <row r="812" spans="1:3" x14ac:dyDescent="0.25">
      <c r="A812">
        <v>806</v>
      </c>
      <c r="B812" t="str">
        <f>"00739233"</f>
        <v>00739233</v>
      </c>
      <c r="C812" t="s">
        <v>7</v>
      </c>
    </row>
    <row r="813" spans="1:3" x14ac:dyDescent="0.25">
      <c r="A813">
        <v>807</v>
      </c>
      <c r="B813" t="str">
        <f>"201511036177"</f>
        <v>201511036177</v>
      </c>
      <c r="C813" t="s">
        <v>7</v>
      </c>
    </row>
    <row r="814" spans="1:3" x14ac:dyDescent="0.25">
      <c r="A814">
        <v>808</v>
      </c>
      <c r="B814" t="str">
        <f>"00005804"</f>
        <v>00005804</v>
      </c>
      <c r="C814" t="s">
        <v>7</v>
      </c>
    </row>
    <row r="815" spans="1:3" x14ac:dyDescent="0.25">
      <c r="A815">
        <v>809</v>
      </c>
      <c r="B815" t="str">
        <f>"00729754"</f>
        <v>00729754</v>
      </c>
      <c r="C815" t="s">
        <v>7</v>
      </c>
    </row>
    <row r="816" spans="1:3" x14ac:dyDescent="0.25">
      <c r="A816">
        <v>810</v>
      </c>
      <c r="B816" t="str">
        <f>"00738479"</f>
        <v>00738479</v>
      </c>
      <c r="C816" t="s">
        <v>7</v>
      </c>
    </row>
    <row r="817" spans="1:3" x14ac:dyDescent="0.25">
      <c r="A817">
        <v>811</v>
      </c>
      <c r="B817" t="str">
        <f>"00079370"</f>
        <v>00079370</v>
      </c>
      <c r="C817" t="s">
        <v>7</v>
      </c>
    </row>
    <row r="818" spans="1:3" x14ac:dyDescent="0.25">
      <c r="A818">
        <v>812</v>
      </c>
      <c r="B818" t="str">
        <f>"00500059"</f>
        <v>00500059</v>
      </c>
      <c r="C818" t="s">
        <v>6</v>
      </c>
    </row>
    <row r="819" spans="1:3" x14ac:dyDescent="0.25">
      <c r="A819">
        <v>813</v>
      </c>
      <c r="B819" t="str">
        <f>"00736770"</f>
        <v>00736770</v>
      </c>
      <c r="C819" t="s">
        <v>7</v>
      </c>
    </row>
    <row r="820" spans="1:3" x14ac:dyDescent="0.25">
      <c r="A820">
        <v>814</v>
      </c>
      <c r="B820" t="str">
        <f>"00733647"</f>
        <v>00733647</v>
      </c>
      <c r="C820" t="s">
        <v>10</v>
      </c>
    </row>
    <row r="821" spans="1:3" x14ac:dyDescent="0.25">
      <c r="A821">
        <v>815</v>
      </c>
      <c r="B821" t="str">
        <f>"200805000496"</f>
        <v>200805000496</v>
      </c>
      <c r="C821" t="s">
        <v>7</v>
      </c>
    </row>
    <row r="822" spans="1:3" x14ac:dyDescent="0.25">
      <c r="A822">
        <v>816</v>
      </c>
      <c r="B822" t="str">
        <f>"00472525"</f>
        <v>00472525</v>
      </c>
      <c r="C822" t="s">
        <v>6</v>
      </c>
    </row>
    <row r="823" spans="1:3" x14ac:dyDescent="0.25">
      <c r="A823">
        <v>817</v>
      </c>
      <c r="B823" t="str">
        <f>"201511013991"</f>
        <v>201511013991</v>
      </c>
      <c r="C823" t="s">
        <v>6</v>
      </c>
    </row>
    <row r="824" spans="1:3" x14ac:dyDescent="0.25">
      <c r="A824">
        <v>818</v>
      </c>
      <c r="B824" t="str">
        <f>"00055782"</f>
        <v>00055782</v>
      </c>
      <c r="C824" t="s">
        <v>7</v>
      </c>
    </row>
    <row r="825" spans="1:3" x14ac:dyDescent="0.25">
      <c r="A825">
        <v>819</v>
      </c>
      <c r="B825" t="str">
        <f>"00672931"</f>
        <v>00672931</v>
      </c>
      <c r="C825" t="s">
        <v>7</v>
      </c>
    </row>
    <row r="826" spans="1:3" x14ac:dyDescent="0.25">
      <c r="A826">
        <v>820</v>
      </c>
      <c r="B826" t="str">
        <f>"00740100"</f>
        <v>00740100</v>
      </c>
      <c r="C826" t="s">
        <v>6</v>
      </c>
    </row>
    <row r="827" spans="1:3" x14ac:dyDescent="0.25">
      <c r="A827">
        <v>821</v>
      </c>
      <c r="B827" t="str">
        <f>"00501459"</f>
        <v>00501459</v>
      </c>
      <c r="C827" t="s">
        <v>6</v>
      </c>
    </row>
    <row r="828" spans="1:3" x14ac:dyDescent="0.25">
      <c r="A828">
        <v>822</v>
      </c>
      <c r="B828" t="str">
        <f>"201512000218"</f>
        <v>201512000218</v>
      </c>
      <c r="C828" t="s">
        <v>6</v>
      </c>
    </row>
    <row r="829" spans="1:3" x14ac:dyDescent="0.25">
      <c r="A829">
        <v>823</v>
      </c>
      <c r="B829" t="str">
        <f>"201402002578"</f>
        <v>201402002578</v>
      </c>
      <c r="C829" t="s">
        <v>6</v>
      </c>
    </row>
    <row r="830" spans="1:3" x14ac:dyDescent="0.25">
      <c r="A830">
        <v>824</v>
      </c>
      <c r="B830" t="str">
        <f>"201511030767"</f>
        <v>201511030767</v>
      </c>
      <c r="C830" t="s">
        <v>6</v>
      </c>
    </row>
    <row r="831" spans="1:3" x14ac:dyDescent="0.25">
      <c r="A831">
        <v>825</v>
      </c>
      <c r="B831" t="str">
        <f>"201102000861"</f>
        <v>201102000861</v>
      </c>
      <c r="C831" t="s">
        <v>6</v>
      </c>
    </row>
    <row r="832" spans="1:3" x14ac:dyDescent="0.25">
      <c r="A832">
        <v>826</v>
      </c>
      <c r="B832" t="str">
        <f>"00607494"</f>
        <v>00607494</v>
      </c>
      <c r="C832" t="s">
        <v>6</v>
      </c>
    </row>
    <row r="833" spans="1:3" x14ac:dyDescent="0.25">
      <c r="A833">
        <v>827</v>
      </c>
      <c r="B833" t="str">
        <f>"00440625"</f>
        <v>00440625</v>
      </c>
      <c r="C833" t="s">
        <v>7</v>
      </c>
    </row>
    <row r="834" spans="1:3" x14ac:dyDescent="0.25">
      <c r="A834">
        <v>828</v>
      </c>
      <c r="B834" t="str">
        <f>"00152832"</f>
        <v>00152832</v>
      </c>
      <c r="C834" t="s">
        <v>7</v>
      </c>
    </row>
    <row r="835" spans="1:3" x14ac:dyDescent="0.25">
      <c r="A835">
        <v>829</v>
      </c>
      <c r="B835" t="str">
        <f>"201401001132"</f>
        <v>201401001132</v>
      </c>
      <c r="C835" t="s">
        <v>7</v>
      </c>
    </row>
    <row r="836" spans="1:3" x14ac:dyDescent="0.25">
      <c r="A836">
        <v>830</v>
      </c>
      <c r="B836" t="str">
        <f>"00032144"</f>
        <v>00032144</v>
      </c>
      <c r="C836" t="s">
        <v>6</v>
      </c>
    </row>
    <row r="837" spans="1:3" x14ac:dyDescent="0.25">
      <c r="A837">
        <v>831</v>
      </c>
      <c r="B837" t="str">
        <f>"201510003258"</f>
        <v>201510003258</v>
      </c>
      <c r="C837" t="s">
        <v>7</v>
      </c>
    </row>
    <row r="838" spans="1:3" x14ac:dyDescent="0.25">
      <c r="A838">
        <v>832</v>
      </c>
      <c r="B838" t="str">
        <f>"201511025217"</f>
        <v>201511025217</v>
      </c>
      <c r="C838" t="s">
        <v>6</v>
      </c>
    </row>
    <row r="839" spans="1:3" x14ac:dyDescent="0.25">
      <c r="A839">
        <v>833</v>
      </c>
      <c r="B839" t="str">
        <f>"201411002554"</f>
        <v>201411002554</v>
      </c>
      <c r="C839" t="s">
        <v>7</v>
      </c>
    </row>
    <row r="840" spans="1:3" x14ac:dyDescent="0.25">
      <c r="A840">
        <v>834</v>
      </c>
      <c r="B840" t="str">
        <f>"00734017"</f>
        <v>00734017</v>
      </c>
      <c r="C840" t="s">
        <v>7</v>
      </c>
    </row>
    <row r="841" spans="1:3" x14ac:dyDescent="0.25">
      <c r="A841">
        <v>835</v>
      </c>
      <c r="B841" t="str">
        <f>"00730607"</f>
        <v>00730607</v>
      </c>
      <c r="C841" t="s">
        <v>6</v>
      </c>
    </row>
    <row r="842" spans="1:3" x14ac:dyDescent="0.25">
      <c r="A842">
        <v>836</v>
      </c>
      <c r="B842" t="str">
        <f>"00736068"</f>
        <v>00736068</v>
      </c>
      <c r="C842" t="s">
        <v>6</v>
      </c>
    </row>
    <row r="843" spans="1:3" x14ac:dyDescent="0.25">
      <c r="A843">
        <v>837</v>
      </c>
      <c r="B843" t="str">
        <f>"201511036223"</f>
        <v>201511036223</v>
      </c>
      <c r="C843" t="s">
        <v>6</v>
      </c>
    </row>
    <row r="844" spans="1:3" x14ac:dyDescent="0.25">
      <c r="A844">
        <v>838</v>
      </c>
      <c r="B844" t="str">
        <f>"201502000608"</f>
        <v>201502000608</v>
      </c>
      <c r="C844" t="s">
        <v>6</v>
      </c>
    </row>
    <row r="845" spans="1:3" x14ac:dyDescent="0.25">
      <c r="A845">
        <v>839</v>
      </c>
      <c r="B845" t="str">
        <f>"00495493"</f>
        <v>00495493</v>
      </c>
      <c r="C845" t="s">
        <v>7</v>
      </c>
    </row>
    <row r="846" spans="1:3" x14ac:dyDescent="0.25">
      <c r="A846">
        <v>840</v>
      </c>
      <c r="B846" t="str">
        <f>"00680216"</f>
        <v>00680216</v>
      </c>
      <c r="C846" t="s">
        <v>6</v>
      </c>
    </row>
    <row r="847" spans="1:3" x14ac:dyDescent="0.25">
      <c r="A847">
        <v>841</v>
      </c>
      <c r="B847" t="str">
        <f>"200801000389"</f>
        <v>200801000389</v>
      </c>
      <c r="C847" t="s">
        <v>6</v>
      </c>
    </row>
    <row r="848" spans="1:3" x14ac:dyDescent="0.25">
      <c r="A848">
        <v>842</v>
      </c>
      <c r="B848" t="str">
        <f>"00671190"</f>
        <v>00671190</v>
      </c>
      <c r="C848" t="s">
        <v>6</v>
      </c>
    </row>
    <row r="849" spans="1:3" x14ac:dyDescent="0.25">
      <c r="A849">
        <v>843</v>
      </c>
      <c r="B849" t="str">
        <f>"201511026149"</f>
        <v>201511026149</v>
      </c>
      <c r="C849" t="s">
        <v>6</v>
      </c>
    </row>
    <row r="850" spans="1:3" x14ac:dyDescent="0.25">
      <c r="A850">
        <v>844</v>
      </c>
      <c r="B850" t="str">
        <f>"201511010135"</f>
        <v>201511010135</v>
      </c>
      <c r="C850" t="s">
        <v>6</v>
      </c>
    </row>
    <row r="851" spans="1:3" x14ac:dyDescent="0.25">
      <c r="A851">
        <v>845</v>
      </c>
      <c r="B851" t="str">
        <f>"00640930"</f>
        <v>00640930</v>
      </c>
      <c r="C851" t="s">
        <v>6</v>
      </c>
    </row>
    <row r="852" spans="1:3" x14ac:dyDescent="0.25">
      <c r="A852">
        <v>846</v>
      </c>
      <c r="B852" t="str">
        <f>"00044206"</f>
        <v>00044206</v>
      </c>
      <c r="C852" t="s">
        <v>7</v>
      </c>
    </row>
    <row r="853" spans="1:3" x14ac:dyDescent="0.25">
      <c r="A853">
        <v>847</v>
      </c>
      <c r="B853" t="str">
        <f>"00306569"</f>
        <v>00306569</v>
      </c>
      <c r="C853" t="s">
        <v>7</v>
      </c>
    </row>
    <row r="854" spans="1:3" x14ac:dyDescent="0.25">
      <c r="A854">
        <v>848</v>
      </c>
      <c r="B854" t="str">
        <f>"00738268"</f>
        <v>00738268</v>
      </c>
      <c r="C854" t="s">
        <v>7</v>
      </c>
    </row>
    <row r="855" spans="1:3" x14ac:dyDescent="0.25">
      <c r="A855">
        <v>849</v>
      </c>
      <c r="B855" t="str">
        <f>"00740809"</f>
        <v>00740809</v>
      </c>
      <c r="C855" t="s">
        <v>6</v>
      </c>
    </row>
    <row r="856" spans="1:3" x14ac:dyDescent="0.25">
      <c r="A856">
        <v>850</v>
      </c>
      <c r="B856" t="str">
        <f>"00466008"</f>
        <v>00466008</v>
      </c>
      <c r="C856" t="s">
        <v>7</v>
      </c>
    </row>
    <row r="857" spans="1:3" x14ac:dyDescent="0.25">
      <c r="A857">
        <v>851</v>
      </c>
      <c r="B857" t="str">
        <f>"00486232"</f>
        <v>00486232</v>
      </c>
      <c r="C857" t="s">
        <v>7</v>
      </c>
    </row>
    <row r="858" spans="1:3" x14ac:dyDescent="0.25">
      <c r="A858">
        <v>852</v>
      </c>
      <c r="B858" t="str">
        <f>"00462275"</f>
        <v>00462275</v>
      </c>
      <c r="C858" t="s">
        <v>7</v>
      </c>
    </row>
    <row r="859" spans="1:3" x14ac:dyDescent="0.25">
      <c r="A859">
        <v>853</v>
      </c>
      <c r="B859" t="str">
        <f>"00562093"</f>
        <v>00562093</v>
      </c>
      <c r="C859" t="s">
        <v>7</v>
      </c>
    </row>
    <row r="860" spans="1:3" x14ac:dyDescent="0.25">
      <c r="A860">
        <v>854</v>
      </c>
      <c r="B860" t="str">
        <f>"201511013609"</f>
        <v>201511013609</v>
      </c>
      <c r="C860" t="s">
        <v>6</v>
      </c>
    </row>
    <row r="861" spans="1:3" x14ac:dyDescent="0.25">
      <c r="A861">
        <v>855</v>
      </c>
      <c r="B861" t="str">
        <f>"00235950"</f>
        <v>00235950</v>
      </c>
      <c r="C861" t="s">
        <v>7</v>
      </c>
    </row>
    <row r="862" spans="1:3" x14ac:dyDescent="0.25">
      <c r="A862">
        <v>856</v>
      </c>
      <c r="B862" t="str">
        <f>"00497083"</f>
        <v>00497083</v>
      </c>
      <c r="C862" t="s">
        <v>6</v>
      </c>
    </row>
    <row r="863" spans="1:3" x14ac:dyDescent="0.25">
      <c r="A863">
        <v>857</v>
      </c>
      <c r="B863" t="str">
        <f>"00091249"</f>
        <v>00091249</v>
      </c>
      <c r="C863" t="s">
        <v>6</v>
      </c>
    </row>
    <row r="864" spans="1:3" x14ac:dyDescent="0.25">
      <c r="A864">
        <v>858</v>
      </c>
      <c r="B864" t="str">
        <f>"00485236"</f>
        <v>00485236</v>
      </c>
      <c r="C864" t="s">
        <v>7</v>
      </c>
    </row>
    <row r="865" spans="1:3" x14ac:dyDescent="0.25">
      <c r="A865">
        <v>859</v>
      </c>
      <c r="B865" t="str">
        <f>"200712000493"</f>
        <v>200712000493</v>
      </c>
      <c r="C865" t="s">
        <v>7</v>
      </c>
    </row>
    <row r="866" spans="1:3" x14ac:dyDescent="0.25">
      <c r="A866">
        <v>860</v>
      </c>
      <c r="B866" t="str">
        <f>"201510004725"</f>
        <v>201510004725</v>
      </c>
      <c r="C866" t="s">
        <v>6</v>
      </c>
    </row>
    <row r="867" spans="1:3" x14ac:dyDescent="0.25">
      <c r="A867">
        <v>861</v>
      </c>
      <c r="B867" t="str">
        <f>"201511026448"</f>
        <v>201511026448</v>
      </c>
      <c r="C867" t="s">
        <v>6</v>
      </c>
    </row>
    <row r="868" spans="1:3" x14ac:dyDescent="0.25">
      <c r="A868">
        <v>862</v>
      </c>
      <c r="B868" t="str">
        <f>"00719521"</f>
        <v>00719521</v>
      </c>
      <c r="C868" t="s">
        <v>7</v>
      </c>
    </row>
    <row r="869" spans="1:3" x14ac:dyDescent="0.25">
      <c r="A869">
        <v>863</v>
      </c>
      <c r="B869" t="str">
        <f>"00670745"</f>
        <v>00670745</v>
      </c>
      <c r="C869" t="s">
        <v>6</v>
      </c>
    </row>
    <row r="870" spans="1:3" x14ac:dyDescent="0.25">
      <c r="A870">
        <v>864</v>
      </c>
      <c r="B870" t="str">
        <f>"00072804"</f>
        <v>00072804</v>
      </c>
      <c r="C870" t="s">
        <v>6</v>
      </c>
    </row>
    <row r="871" spans="1:3" x14ac:dyDescent="0.25">
      <c r="A871">
        <v>865</v>
      </c>
      <c r="B871" t="str">
        <f>"00041789"</f>
        <v>00041789</v>
      </c>
      <c r="C871" t="s">
        <v>6</v>
      </c>
    </row>
    <row r="872" spans="1:3" x14ac:dyDescent="0.25">
      <c r="A872">
        <v>866</v>
      </c>
      <c r="B872" t="str">
        <f>"00680228"</f>
        <v>00680228</v>
      </c>
      <c r="C872" t="s">
        <v>7</v>
      </c>
    </row>
    <row r="873" spans="1:3" x14ac:dyDescent="0.25">
      <c r="A873">
        <v>867</v>
      </c>
      <c r="B873" t="str">
        <f>"00095576"</f>
        <v>00095576</v>
      </c>
      <c r="C873" t="s">
        <v>6</v>
      </c>
    </row>
    <row r="874" spans="1:3" x14ac:dyDescent="0.25">
      <c r="A874">
        <v>868</v>
      </c>
      <c r="B874" t="str">
        <f>"00496728"</f>
        <v>00496728</v>
      </c>
      <c r="C874" t="s">
        <v>7</v>
      </c>
    </row>
    <row r="875" spans="1:3" x14ac:dyDescent="0.25">
      <c r="A875">
        <v>869</v>
      </c>
      <c r="B875" t="str">
        <f>"00668153"</f>
        <v>00668153</v>
      </c>
      <c r="C875" t="s">
        <v>7</v>
      </c>
    </row>
    <row r="876" spans="1:3" x14ac:dyDescent="0.25">
      <c r="A876">
        <v>870</v>
      </c>
      <c r="B876" t="str">
        <f>"200904000005"</f>
        <v>200904000005</v>
      </c>
      <c r="C876" t="s">
        <v>6</v>
      </c>
    </row>
    <row r="877" spans="1:3" x14ac:dyDescent="0.25">
      <c r="A877">
        <v>871</v>
      </c>
      <c r="B877" t="str">
        <f>"201412003509"</f>
        <v>201412003509</v>
      </c>
      <c r="C877" t="s">
        <v>7</v>
      </c>
    </row>
    <row r="878" spans="1:3" x14ac:dyDescent="0.25">
      <c r="A878">
        <v>872</v>
      </c>
      <c r="B878" t="str">
        <f>"201303000053"</f>
        <v>201303000053</v>
      </c>
      <c r="C878" t="s">
        <v>10</v>
      </c>
    </row>
    <row r="879" spans="1:3" x14ac:dyDescent="0.25">
      <c r="A879">
        <v>873</v>
      </c>
      <c r="B879" t="str">
        <f>"00487047"</f>
        <v>00487047</v>
      </c>
      <c r="C879" t="s">
        <v>6</v>
      </c>
    </row>
    <row r="880" spans="1:3" x14ac:dyDescent="0.25">
      <c r="A880">
        <v>874</v>
      </c>
      <c r="B880" t="str">
        <f>"00736073"</f>
        <v>00736073</v>
      </c>
      <c r="C880" t="s">
        <v>6</v>
      </c>
    </row>
    <row r="881" spans="1:3" x14ac:dyDescent="0.25">
      <c r="A881">
        <v>875</v>
      </c>
      <c r="B881" t="str">
        <f>"00729700"</f>
        <v>00729700</v>
      </c>
      <c r="C881" t="s">
        <v>17</v>
      </c>
    </row>
    <row r="882" spans="1:3" x14ac:dyDescent="0.25">
      <c r="A882">
        <v>876</v>
      </c>
      <c r="B882" t="str">
        <f>"00733155"</f>
        <v>00733155</v>
      </c>
      <c r="C882" t="s">
        <v>6</v>
      </c>
    </row>
    <row r="883" spans="1:3" x14ac:dyDescent="0.25">
      <c r="A883">
        <v>877</v>
      </c>
      <c r="B883" t="str">
        <f>"00668483"</f>
        <v>00668483</v>
      </c>
      <c r="C883" t="s">
        <v>6</v>
      </c>
    </row>
    <row r="884" spans="1:3" x14ac:dyDescent="0.25">
      <c r="A884">
        <v>878</v>
      </c>
      <c r="B884" t="str">
        <f>"00029347"</f>
        <v>00029347</v>
      </c>
      <c r="C884" t="s">
        <v>6</v>
      </c>
    </row>
    <row r="885" spans="1:3" x14ac:dyDescent="0.25">
      <c r="A885">
        <v>879</v>
      </c>
      <c r="B885" t="str">
        <f>"201511034998"</f>
        <v>201511034998</v>
      </c>
      <c r="C885" t="s">
        <v>7</v>
      </c>
    </row>
    <row r="886" spans="1:3" x14ac:dyDescent="0.25">
      <c r="A886">
        <v>880</v>
      </c>
      <c r="B886" t="str">
        <f>"201511037821"</f>
        <v>201511037821</v>
      </c>
      <c r="C886" t="s">
        <v>6</v>
      </c>
    </row>
    <row r="887" spans="1:3" x14ac:dyDescent="0.25">
      <c r="A887">
        <v>881</v>
      </c>
      <c r="B887" t="str">
        <f>"201511030452"</f>
        <v>201511030452</v>
      </c>
      <c r="C887" t="s">
        <v>6</v>
      </c>
    </row>
    <row r="888" spans="1:3" x14ac:dyDescent="0.25">
      <c r="A888">
        <v>882</v>
      </c>
      <c r="B888" t="str">
        <f>"00733101"</f>
        <v>00733101</v>
      </c>
      <c r="C888" t="s">
        <v>6</v>
      </c>
    </row>
    <row r="889" spans="1:3" x14ac:dyDescent="0.25">
      <c r="A889">
        <v>883</v>
      </c>
      <c r="B889" t="str">
        <f>"201207000001"</f>
        <v>201207000001</v>
      </c>
      <c r="C889" t="s">
        <v>7</v>
      </c>
    </row>
    <row r="890" spans="1:3" x14ac:dyDescent="0.25">
      <c r="A890">
        <v>884</v>
      </c>
      <c r="B890" t="str">
        <f>"00453393"</f>
        <v>00453393</v>
      </c>
      <c r="C890" t="s">
        <v>6</v>
      </c>
    </row>
    <row r="891" spans="1:3" x14ac:dyDescent="0.25">
      <c r="A891">
        <v>885</v>
      </c>
      <c r="B891" t="str">
        <f>"00738048"</f>
        <v>00738048</v>
      </c>
      <c r="C891" t="s">
        <v>6</v>
      </c>
    </row>
    <row r="892" spans="1:3" x14ac:dyDescent="0.25">
      <c r="A892">
        <v>886</v>
      </c>
      <c r="B892" t="str">
        <f>"201511008364"</f>
        <v>201511008364</v>
      </c>
      <c r="C892" t="s">
        <v>6</v>
      </c>
    </row>
    <row r="893" spans="1:3" x14ac:dyDescent="0.25">
      <c r="A893">
        <v>887</v>
      </c>
      <c r="B893" t="str">
        <f>"201402007775"</f>
        <v>201402007775</v>
      </c>
      <c r="C893" t="s">
        <v>7</v>
      </c>
    </row>
    <row r="894" spans="1:3" x14ac:dyDescent="0.25">
      <c r="A894">
        <v>888</v>
      </c>
      <c r="B894" t="str">
        <f>"201102000720"</f>
        <v>201102000720</v>
      </c>
      <c r="C894" t="s">
        <v>6</v>
      </c>
    </row>
    <row r="895" spans="1:3" x14ac:dyDescent="0.25">
      <c r="A895">
        <v>889</v>
      </c>
      <c r="B895" t="str">
        <f>"201511011700"</f>
        <v>201511011700</v>
      </c>
      <c r="C895" t="s">
        <v>6</v>
      </c>
    </row>
    <row r="896" spans="1:3" x14ac:dyDescent="0.25">
      <c r="A896">
        <v>890</v>
      </c>
      <c r="B896" t="str">
        <f>"201510005143"</f>
        <v>201510005143</v>
      </c>
      <c r="C896" t="str">
        <f>"001"</f>
        <v>001</v>
      </c>
    </row>
    <row r="897" spans="1:3" x14ac:dyDescent="0.25">
      <c r="A897">
        <v>891</v>
      </c>
      <c r="B897" t="str">
        <f>"00740068"</f>
        <v>00740068</v>
      </c>
      <c r="C897" t="s">
        <v>7</v>
      </c>
    </row>
    <row r="898" spans="1:3" x14ac:dyDescent="0.25">
      <c r="A898">
        <v>892</v>
      </c>
      <c r="B898" t="str">
        <f>"201511016695"</f>
        <v>201511016695</v>
      </c>
      <c r="C898" t="s">
        <v>6</v>
      </c>
    </row>
    <row r="899" spans="1:3" x14ac:dyDescent="0.25">
      <c r="A899">
        <v>893</v>
      </c>
      <c r="B899" t="str">
        <f>"00160453"</f>
        <v>00160453</v>
      </c>
      <c r="C899" t="s">
        <v>10</v>
      </c>
    </row>
    <row r="900" spans="1:3" x14ac:dyDescent="0.25">
      <c r="A900">
        <v>894</v>
      </c>
      <c r="B900" t="str">
        <f>"201511024255"</f>
        <v>201511024255</v>
      </c>
      <c r="C900" t="s">
        <v>7</v>
      </c>
    </row>
    <row r="901" spans="1:3" x14ac:dyDescent="0.25">
      <c r="A901">
        <v>895</v>
      </c>
      <c r="B901" t="str">
        <f>"00561410"</f>
        <v>00561410</v>
      </c>
      <c r="C901" t="s">
        <v>7</v>
      </c>
    </row>
    <row r="902" spans="1:3" x14ac:dyDescent="0.25">
      <c r="A902">
        <v>896</v>
      </c>
      <c r="B902" t="str">
        <f>"00741401"</f>
        <v>00741401</v>
      </c>
      <c r="C902" t="s">
        <v>7</v>
      </c>
    </row>
    <row r="903" spans="1:3" x14ac:dyDescent="0.25">
      <c r="A903">
        <v>897</v>
      </c>
      <c r="B903" t="str">
        <f>"200903000806"</f>
        <v>200903000806</v>
      </c>
      <c r="C903" t="s">
        <v>7</v>
      </c>
    </row>
    <row r="904" spans="1:3" x14ac:dyDescent="0.25">
      <c r="A904">
        <v>898</v>
      </c>
      <c r="B904" t="str">
        <f>"00731063"</f>
        <v>00731063</v>
      </c>
      <c r="C904" t="s">
        <v>18</v>
      </c>
    </row>
    <row r="905" spans="1:3" x14ac:dyDescent="0.25">
      <c r="A905">
        <v>899</v>
      </c>
      <c r="B905" t="str">
        <f>"00655017"</f>
        <v>00655017</v>
      </c>
      <c r="C905" t="s">
        <v>6</v>
      </c>
    </row>
    <row r="906" spans="1:3" x14ac:dyDescent="0.25">
      <c r="A906">
        <v>900</v>
      </c>
      <c r="B906" t="str">
        <f>"00738973"</f>
        <v>00738973</v>
      </c>
      <c r="C906" t="s">
        <v>6</v>
      </c>
    </row>
    <row r="907" spans="1:3" x14ac:dyDescent="0.25">
      <c r="A907">
        <v>901</v>
      </c>
      <c r="B907" t="str">
        <f>"201511009413"</f>
        <v>201511009413</v>
      </c>
      <c r="C907" t="s">
        <v>6</v>
      </c>
    </row>
    <row r="908" spans="1:3" x14ac:dyDescent="0.25">
      <c r="A908">
        <v>902</v>
      </c>
      <c r="B908" t="str">
        <f>"00149972"</f>
        <v>00149972</v>
      </c>
      <c r="C908" t="s">
        <v>7</v>
      </c>
    </row>
    <row r="909" spans="1:3" x14ac:dyDescent="0.25">
      <c r="A909">
        <v>903</v>
      </c>
      <c r="B909" t="str">
        <f>"00021857"</f>
        <v>00021857</v>
      </c>
      <c r="C909" t="s">
        <v>6</v>
      </c>
    </row>
    <row r="910" spans="1:3" x14ac:dyDescent="0.25">
      <c r="A910">
        <v>904</v>
      </c>
      <c r="B910" t="str">
        <f>"201511023803"</f>
        <v>201511023803</v>
      </c>
      <c r="C910" t="s">
        <v>6</v>
      </c>
    </row>
    <row r="911" spans="1:3" x14ac:dyDescent="0.25">
      <c r="A911">
        <v>905</v>
      </c>
      <c r="B911" t="str">
        <f>"201511025036"</f>
        <v>201511025036</v>
      </c>
      <c r="C911" t="s">
        <v>6</v>
      </c>
    </row>
    <row r="912" spans="1:3" x14ac:dyDescent="0.25">
      <c r="A912">
        <v>906</v>
      </c>
      <c r="B912" t="str">
        <f>"00735302"</f>
        <v>00735302</v>
      </c>
      <c r="C912" t="s">
        <v>6</v>
      </c>
    </row>
    <row r="913" spans="1:3" x14ac:dyDescent="0.25">
      <c r="A913">
        <v>907</v>
      </c>
      <c r="B913" t="str">
        <f>"201511006918"</f>
        <v>201511006918</v>
      </c>
      <c r="C913" t="s">
        <v>6</v>
      </c>
    </row>
    <row r="914" spans="1:3" x14ac:dyDescent="0.25">
      <c r="A914">
        <v>908</v>
      </c>
      <c r="B914" t="str">
        <f>"00667658"</f>
        <v>00667658</v>
      </c>
      <c r="C914" t="s">
        <v>6</v>
      </c>
    </row>
    <row r="915" spans="1:3" x14ac:dyDescent="0.25">
      <c r="A915">
        <v>909</v>
      </c>
      <c r="B915" t="str">
        <f>"00050146"</f>
        <v>00050146</v>
      </c>
      <c r="C915" t="s">
        <v>6</v>
      </c>
    </row>
    <row r="916" spans="1:3" x14ac:dyDescent="0.25">
      <c r="A916">
        <v>910</v>
      </c>
      <c r="B916" t="str">
        <f>"00363261"</f>
        <v>00363261</v>
      </c>
      <c r="C916" t="s">
        <v>7</v>
      </c>
    </row>
    <row r="917" spans="1:3" x14ac:dyDescent="0.25">
      <c r="A917">
        <v>911</v>
      </c>
      <c r="B917" t="str">
        <f>"00532031"</f>
        <v>00532031</v>
      </c>
      <c r="C917" t="s">
        <v>6</v>
      </c>
    </row>
    <row r="918" spans="1:3" x14ac:dyDescent="0.25">
      <c r="A918">
        <v>912</v>
      </c>
      <c r="B918" t="str">
        <f>"00029228"</f>
        <v>00029228</v>
      </c>
      <c r="C918" t="s">
        <v>7</v>
      </c>
    </row>
    <row r="919" spans="1:3" x14ac:dyDescent="0.25">
      <c r="A919">
        <v>913</v>
      </c>
      <c r="B919" t="str">
        <f>"00739772"</f>
        <v>00739772</v>
      </c>
      <c r="C919" t="s">
        <v>6</v>
      </c>
    </row>
    <row r="920" spans="1:3" x14ac:dyDescent="0.25">
      <c r="A920">
        <v>914</v>
      </c>
      <c r="B920" t="str">
        <f>"201511040088"</f>
        <v>201511040088</v>
      </c>
      <c r="C920" t="s">
        <v>6</v>
      </c>
    </row>
    <row r="921" spans="1:3" x14ac:dyDescent="0.25">
      <c r="A921">
        <v>915</v>
      </c>
      <c r="B921" t="str">
        <f>"00678294"</f>
        <v>00678294</v>
      </c>
      <c r="C921" t="s">
        <v>6</v>
      </c>
    </row>
    <row r="922" spans="1:3" x14ac:dyDescent="0.25">
      <c r="A922">
        <v>916</v>
      </c>
      <c r="B922" t="str">
        <f>"00017077"</f>
        <v>00017077</v>
      </c>
      <c r="C922" t="s">
        <v>6</v>
      </c>
    </row>
    <row r="923" spans="1:3" x14ac:dyDescent="0.25">
      <c r="A923">
        <v>917</v>
      </c>
      <c r="B923" t="str">
        <f>"00734512"</f>
        <v>00734512</v>
      </c>
      <c r="C923" t="s">
        <v>7</v>
      </c>
    </row>
    <row r="924" spans="1:3" x14ac:dyDescent="0.25">
      <c r="A924">
        <v>918</v>
      </c>
      <c r="B924" t="str">
        <f>"00485960"</f>
        <v>00485960</v>
      </c>
      <c r="C924" t="s">
        <v>6</v>
      </c>
    </row>
    <row r="925" spans="1:3" x14ac:dyDescent="0.25">
      <c r="A925">
        <v>919</v>
      </c>
      <c r="B925" t="str">
        <f>"201511019802"</f>
        <v>201511019802</v>
      </c>
      <c r="C925" t="s">
        <v>6</v>
      </c>
    </row>
    <row r="926" spans="1:3" x14ac:dyDescent="0.25">
      <c r="A926">
        <v>920</v>
      </c>
      <c r="B926" t="str">
        <f>"201510002046"</f>
        <v>201510002046</v>
      </c>
      <c r="C926" t="s">
        <v>6</v>
      </c>
    </row>
    <row r="927" spans="1:3" x14ac:dyDescent="0.25">
      <c r="A927">
        <v>921</v>
      </c>
      <c r="B927" t="str">
        <f>"201511014912"</f>
        <v>201511014912</v>
      </c>
      <c r="C927" t="s">
        <v>6</v>
      </c>
    </row>
    <row r="928" spans="1:3" x14ac:dyDescent="0.25">
      <c r="A928">
        <v>922</v>
      </c>
      <c r="B928" t="str">
        <f>"201406005822"</f>
        <v>201406005822</v>
      </c>
      <c r="C928" t="s">
        <v>7</v>
      </c>
    </row>
    <row r="929" spans="1:3" x14ac:dyDescent="0.25">
      <c r="A929">
        <v>923</v>
      </c>
      <c r="B929" t="str">
        <f>"201510002629"</f>
        <v>201510002629</v>
      </c>
      <c r="C929" t="s">
        <v>6</v>
      </c>
    </row>
    <row r="930" spans="1:3" x14ac:dyDescent="0.25">
      <c r="A930">
        <v>924</v>
      </c>
      <c r="B930" t="str">
        <f>"201102000142"</f>
        <v>201102000142</v>
      </c>
      <c r="C930" t="s">
        <v>7</v>
      </c>
    </row>
    <row r="931" spans="1:3" x14ac:dyDescent="0.25">
      <c r="A931">
        <v>925</v>
      </c>
      <c r="B931" t="str">
        <f>"00054237"</f>
        <v>00054237</v>
      </c>
      <c r="C931" t="s">
        <v>6</v>
      </c>
    </row>
    <row r="932" spans="1:3" x14ac:dyDescent="0.25">
      <c r="A932">
        <v>926</v>
      </c>
      <c r="B932" t="str">
        <f>"201511025130"</f>
        <v>201511025130</v>
      </c>
      <c r="C932" t="s">
        <v>7</v>
      </c>
    </row>
    <row r="933" spans="1:3" x14ac:dyDescent="0.25">
      <c r="A933">
        <v>927</v>
      </c>
      <c r="B933" t="str">
        <f>"00438304"</f>
        <v>00438304</v>
      </c>
      <c r="C933" t="s">
        <v>6</v>
      </c>
    </row>
    <row r="934" spans="1:3" x14ac:dyDescent="0.25">
      <c r="A934">
        <v>928</v>
      </c>
      <c r="B934" t="str">
        <f>"201402011934"</f>
        <v>201402011934</v>
      </c>
      <c r="C934" t="s">
        <v>7</v>
      </c>
    </row>
    <row r="935" spans="1:3" x14ac:dyDescent="0.25">
      <c r="A935">
        <v>929</v>
      </c>
      <c r="B935" t="str">
        <f>"201511009830"</f>
        <v>201511009830</v>
      </c>
      <c r="C935" t="s">
        <v>6</v>
      </c>
    </row>
    <row r="936" spans="1:3" x14ac:dyDescent="0.25">
      <c r="A936">
        <v>930</v>
      </c>
      <c r="B936" t="str">
        <f>"00447587"</f>
        <v>00447587</v>
      </c>
      <c r="C936" t="s">
        <v>7</v>
      </c>
    </row>
    <row r="937" spans="1:3" x14ac:dyDescent="0.25">
      <c r="A937">
        <v>931</v>
      </c>
      <c r="B937" t="str">
        <f>"201102001000"</f>
        <v>201102001000</v>
      </c>
      <c r="C937" t="s">
        <v>7</v>
      </c>
    </row>
    <row r="938" spans="1:3" x14ac:dyDescent="0.25">
      <c r="A938">
        <v>932</v>
      </c>
      <c r="B938" t="str">
        <f>"00502113"</f>
        <v>00502113</v>
      </c>
      <c r="C938" t="s">
        <v>7</v>
      </c>
    </row>
    <row r="939" spans="1:3" x14ac:dyDescent="0.25">
      <c r="A939">
        <v>933</v>
      </c>
      <c r="B939" t="str">
        <f>"00741560"</f>
        <v>00741560</v>
      </c>
      <c r="C939" t="s">
        <v>7</v>
      </c>
    </row>
    <row r="940" spans="1:3" x14ac:dyDescent="0.25">
      <c r="A940">
        <v>934</v>
      </c>
      <c r="B940" t="str">
        <f>"00556676"</f>
        <v>00556676</v>
      </c>
      <c r="C940" t="s">
        <v>7</v>
      </c>
    </row>
    <row r="941" spans="1:3" x14ac:dyDescent="0.25">
      <c r="A941">
        <v>935</v>
      </c>
      <c r="B941" t="str">
        <f>"201410012149"</f>
        <v>201410012149</v>
      </c>
      <c r="C941" t="s">
        <v>6</v>
      </c>
    </row>
    <row r="942" spans="1:3" x14ac:dyDescent="0.25">
      <c r="A942">
        <v>936</v>
      </c>
      <c r="B942" t="str">
        <f>"201304002108"</f>
        <v>201304002108</v>
      </c>
      <c r="C942" t="s">
        <v>6</v>
      </c>
    </row>
    <row r="943" spans="1:3" x14ac:dyDescent="0.25">
      <c r="A943">
        <v>937</v>
      </c>
      <c r="B943" t="str">
        <f>"00075301"</f>
        <v>00075301</v>
      </c>
      <c r="C943" t="s">
        <v>6</v>
      </c>
    </row>
    <row r="944" spans="1:3" x14ac:dyDescent="0.25">
      <c r="A944">
        <v>938</v>
      </c>
      <c r="B944" t="str">
        <f>"00734664"</f>
        <v>00734664</v>
      </c>
      <c r="C944" t="s">
        <v>7</v>
      </c>
    </row>
    <row r="945" spans="1:3" x14ac:dyDescent="0.25">
      <c r="A945">
        <v>939</v>
      </c>
      <c r="B945" t="str">
        <f>"00665042"</f>
        <v>00665042</v>
      </c>
      <c r="C945" t="s">
        <v>7</v>
      </c>
    </row>
    <row r="946" spans="1:3" x14ac:dyDescent="0.25">
      <c r="A946">
        <v>940</v>
      </c>
      <c r="B946" t="str">
        <f>"00739753"</f>
        <v>00739753</v>
      </c>
      <c r="C946" t="s">
        <v>7</v>
      </c>
    </row>
    <row r="947" spans="1:3" x14ac:dyDescent="0.25">
      <c r="A947">
        <v>941</v>
      </c>
      <c r="B947" t="str">
        <f>"201504001913"</f>
        <v>201504001913</v>
      </c>
      <c r="C947" t="s">
        <v>7</v>
      </c>
    </row>
    <row r="948" spans="1:3" x14ac:dyDescent="0.25">
      <c r="A948">
        <v>942</v>
      </c>
      <c r="B948" t="str">
        <f>"201512000901"</f>
        <v>201512000901</v>
      </c>
      <c r="C948" t="s">
        <v>6</v>
      </c>
    </row>
    <row r="949" spans="1:3" x14ac:dyDescent="0.25">
      <c r="A949">
        <v>943</v>
      </c>
      <c r="B949" t="str">
        <f>"201511032885"</f>
        <v>201511032885</v>
      </c>
      <c r="C949" t="s">
        <v>7</v>
      </c>
    </row>
    <row r="950" spans="1:3" x14ac:dyDescent="0.25">
      <c r="A950">
        <v>944</v>
      </c>
      <c r="B950" t="str">
        <f>"201409003445"</f>
        <v>201409003445</v>
      </c>
      <c r="C950" t="s">
        <v>7</v>
      </c>
    </row>
    <row r="951" spans="1:3" x14ac:dyDescent="0.25">
      <c r="A951">
        <v>945</v>
      </c>
      <c r="B951" t="str">
        <f>"00727833"</f>
        <v>00727833</v>
      </c>
      <c r="C951" t="s">
        <v>7</v>
      </c>
    </row>
    <row r="952" spans="1:3" x14ac:dyDescent="0.25">
      <c r="A952">
        <v>946</v>
      </c>
      <c r="B952" t="str">
        <f>"201507001601"</f>
        <v>201507001601</v>
      </c>
      <c r="C952" t="s">
        <v>6</v>
      </c>
    </row>
    <row r="953" spans="1:3" x14ac:dyDescent="0.25">
      <c r="A953">
        <v>947</v>
      </c>
      <c r="B953" t="str">
        <f>"00611998"</f>
        <v>00611998</v>
      </c>
      <c r="C953" t="s">
        <v>6</v>
      </c>
    </row>
    <row r="954" spans="1:3" x14ac:dyDescent="0.25">
      <c r="A954">
        <v>948</v>
      </c>
      <c r="B954" t="str">
        <f>"201510002305"</f>
        <v>201510002305</v>
      </c>
      <c r="C954" t="str">
        <f>"010"</f>
        <v>010</v>
      </c>
    </row>
    <row r="955" spans="1:3" x14ac:dyDescent="0.25">
      <c r="A955">
        <v>949</v>
      </c>
      <c r="B955" t="str">
        <f>"00655629"</f>
        <v>00655629</v>
      </c>
      <c r="C955" t="s">
        <v>6</v>
      </c>
    </row>
    <row r="956" spans="1:3" x14ac:dyDescent="0.25">
      <c r="A956">
        <v>950</v>
      </c>
      <c r="B956" t="str">
        <f>"00358000"</f>
        <v>00358000</v>
      </c>
      <c r="C956" t="str">
        <f>"023"</f>
        <v>023</v>
      </c>
    </row>
    <row r="957" spans="1:3" x14ac:dyDescent="0.25">
      <c r="A957">
        <v>951</v>
      </c>
      <c r="B957" t="str">
        <f>"00667189"</f>
        <v>00667189</v>
      </c>
      <c r="C957" t="s">
        <v>6</v>
      </c>
    </row>
    <row r="958" spans="1:3" x14ac:dyDescent="0.25">
      <c r="A958">
        <v>952</v>
      </c>
      <c r="B958" t="str">
        <f>"00723872"</f>
        <v>00723872</v>
      </c>
      <c r="C958" t="s">
        <v>6</v>
      </c>
    </row>
    <row r="959" spans="1:3" x14ac:dyDescent="0.25">
      <c r="A959">
        <v>953</v>
      </c>
      <c r="B959" t="str">
        <f>"00091723"</f>
        <v>00091723</v>
      </c>
      <c r="C959" t="s">
        <v>6</v>
      </c>
    </row>
    <row r="960" spans="1:3" x14ac:dyDescent="0.25">
      <c r="A960">
        <v>954</v>
      </c>
      <c r="B960" t="str">
        <f>"200905000472"</f>
        <v>200905000472</v>
      </c>
      <c r="C960" t="s">
        <v>7</v>
      </c>
    </row>
    <row r="961" spans="1:3" x14ac:dyDescent="0.25">
      <c r="A961">
        <v>955</v>
      </c>
      <c r="B961" t="str">
        <f>"201511021149"</f>
        <v>201511021149</v>
      </c>
      <c r="C961" t="s">
        <v>6</v>
      </c>
    </row>
    <row r="962" spans="1:3" x14ac:dyDescent="0.25">
      <c r="A962">
        <v>956</v>
      </c>
      <c r="B962" t="str">
        <f>"00424317"</f>
        <v>00424317</v>
      </c>
      <c r="C962" t="s">
        <v>6</v>
      </c>
    </row>
    <row r="963" spans="1:3" x14ac:dyDescent="0.25">
      <c r="A963">
        <v>957</v>
      </c>
      <c r="B963" t="str">
        <f>"00624365"</f>
        <v>00624365</v>
      </c>
      <c r="C963" t="s">
        <v>6</v>
      </c>
    </row>
    <row r="964" spans="1:3" x14ac:dyDescent="0.25">
      <c r="A964">
        <v>958</v>
      </c>
      <c r="B964" t="str">
        <f>"00224023"</f>
        <v>00224023</v>
      </c>
      <c r="C964" t="str">
        <f>"001"</f>
        <v>001</v>
      </c>
    </row>
    <row r="965" spans="1:3" x14ac:dyDescent="0.25">
      <c r="A965">
        <v>959</v>
      </c>
      <c r="B965" t="str">
        <f>"00739622"</f>
        <v>00739622</v>
      </c>
      <c r="C965" t="s">
        <v>7</v>
      </c>
    </row>
    <row r="966" spans="1:3" x14ac:dyDescent="0.25">
      <c r="A966">
        <v>960</v>
      </c>
      <c r="B966" t="str">
        <f>"201511024754"</f>
        <v>201511024754</v>
      </c>
      <c r="C966" t="s">
        <v>6</v>
      </c>
    </row>
    <row r="967" spans="1:3" x14ac:dyDescent="0.25">
      <c r="A967">
        <v>961</v>
      </c>
      <c r="B967" t="str">
        <f>"201511040172"</f>
        <v>201511040172</v>
      </c>
      <c r="C967" t="s">
        <v>7</v>
      </c>
    </row>
    <row r="968" spans="1:3" x14ac:dyDescent="0.25">
      <c r="A968">
        <v>962</v>
      </c>
      <c r="B968" t="str">
        <f>"00490776"</f>
        <v>00490776</v>
      </c>
      <c r="C968" t="s">
        <v>7</v>
      </c>
    </row>
    <row r="969" spans="1:3" x14ac:dyDescent="0.25">
      <c r="A969">
        <v>963</v>
      </c>
      <c r="B969" t="str">
        <f>"201409006458"</f>
        <v>201409006458</v>
      </c>
      <c r="C969" t="s">
        <v>6</v>
      </c>
    </row>
    <row r="970" spans="1:3" x14ac:dyDescent="0.25">
      <c r="A970">
        <v>964</v>
      </c>
      <c r="B970" t="str">
        <f>"00046790"</f>
        <v>00046790</v>
      </c>
      <c r="C970" t="str">
        <f>"001"</f>
        <v>001</v>
      </c>
    </row>
    <row r="971" spans="1:3" x14ac:dyDescent="0.25">
      <c r="A971">
        <v>965</v>
      </c>
      <c r="B971" t="str">
        <f>"00736640"</f>
        <v>00736640</v>
      </c>
      <c r="C971" t="s">
        <v>7</v>
      </c>
    </row>
    <row r="972" spans="1:3" x14ac:dyDescent="0.25">
      <c r="A972">
        <v>966</v>
      </c>
      <c r="B972" t="str">
        <f>"201604000028"</f>
        <v>201604000028</v>
      </c>
      <c r="C972" t="s">
        <v>6</v>
      </c>
    </row>
    <row r="973" spans="1:3" x14ac:dyDescent="0.25">
      <c r="A973">
        <v>967</v>
      </c>
      <c r="B973" t="str">
        <f>"201511025805"</f>
        <v>201511025805</v>
      </c>
      <c r="C973" t="s">
        <v>6</v>
      </c>
    </row>
    <row r="974" spans="1:3" x14ac:dyDescent="0.25">
      <c r="A974">
        <v>968</v>
      </c>
      <c r="B974" t="str">
        <f>"00285941"</f>
        <v>00285941</v>
      </c>
      <c r="C974" t="s">
        <v>6</v>
      </c>
    </row>
    <row r="975" spans="1:3" x14ac:dyDescent="0.25">
      <c r="A975">
        <v>969</v>
      </c>
      <c r="B975" t="str">
        <f>"201511032522"</f>
        <v>201511032522</v>
      </c>
      <c r="C975" t="s">
        <v>6</v>
      </c>
    </row>
    <row r="976" spans="1:3" x14ac:dyDescent="0.25">
      <c r="A976">
        <v>970</v>
      </c>
      <c r="B976" t="str">
        <f>"00486892"</f>
        <v>00486892</v>
      </c>
      <c r="C976" t="s">
        <v>6</v>
      </c>
    </row>
    <row r="977" spans="1:3" x14ac:dyDescent="0.25">
      <c r="A977">
        <v>971</v>
      </c>
      <c r="B977" t="str">
        <f>"201511034639"</f>
        <v>201511034639</v>
      </c>
      <c r="C977" t="s">
        <v>7</v>
      </c>
    </row>
    <row r="978" spans="1:3" x14ac:dyDescent="0.25">
      <c r="A978">
        <v>972</v>
      </c>
      <c r="B978" t="str">
        <f>"201510000078"</f>
        <v>201510000078</v>
      </c>
      <c r="C978" t="s">
        <v>7</v>
      </c>
    </row>
    <row r="979" spans="1:3" x14ac:dyDescent="0.25">
      <c r="A979">
        <v>973</v>
      </c>
      <c r="B979" t="str">
        <f>"201511012365"</f>
        <v>201511012365</v>
      </c>
      <c r="C979" t="str">
        <f>"010"</f>
        <v>010</v>
      </c>
    </row>
    <row r="980" spans="1:3" x14ac:dyDescent="0.25">
      <c r="A980">
        <v>974</v>
      </c>
      <c r="B980" t="str">
        <f>"201511029326"</f>
        <v>201511029326</v>
      </c>
      <c r="C980" t="s">
        <v>6</v>
      </c>
    </row>
    <row r="981" spans="1:3" x14ac:dyDescent="0.25">
      <c r="A981">
        <v>975</v>
      </c>
      <c r="B981" t="str">
        <f>"00018193"</f>
        <v>00018193</v>
      </c>
      <c r="C981" t="s">
        <v>7</v>
      </c>
    </row>
    <row r="982" spans="1:3" x14ac:dyDescent="0.25">
      <c r="A982">
        <v>976</v>
      </c>
      <c r="B982" t="str">
        <f>"201511032529"</f>
        <v>201511032529</v>
      </c>
      <c r="C982" t="s">
        <v>6</v>
      </c>
    </row>
    <row r="983" spans="1:3" x14ac:dyDescent="0.25">
      <c r="A983">
        <v>977</v>
      </c>
      <c r="B983" t="str">
        <f>"00472978"</f>
        <v>00472978</v>
      </c>
      <c r="C983" t="s">
        <v>7</v>
      </c>
    </row>
    <row r="984" spans="1:3" x14ac:dyDescent="0.25">
      <c r="A984">
        <v>978</v>
      </c>
      <c r="B984" t="str">
        <f>"00740678"</f>
        <v>00740678</v>
      </c>
      <c r="C984" t="s">
        <v>7</v>
      </c>
    </row>
    <row r="985" spans="1:3" x14ac:dyDescent="0.25">
      <c r="A985">
        <v>979</v>
      </c>
      <c r="B985" t="str">
        <f>"00502200"</f>
        <v>00502200</v>
      </c>
      <c r="C985" t="s">
        <v>6</v>
      </c>
    </row>
    <row r="986" spans="1:3" x14ac:dyDescent="0.25">
      <c r="A986">
        <v>980</v>
      </c>
      <c r="B986" t="str">
        <f>"00092676"</f>
        <v>00092676</v>
      </c>
      <c r="C986" t="s">
        <v>6</v>
      </c>
    </row>
    <row r="987" spans="1:3" x14ac:dyDescent="0.25">
      <c r="A987">
        <v>981</v>
      </c>
      <c r="B987" t="str">
        <f>"00289138"</f>
        <v>00289138</v>
      </c>
      <c r="C987" t="s">
        <v>7</v>
      </c>
    </row>
    <row r="988" spans="1:3" x14ac:dyDescent="0.25">
      <c r="A988">
        <v>982</v>
      </c>
      <c r="B988" t="str">
        <f>"201402009495"</f>
        <v>201402009495</v>
      </c>
      <c r="C988" t="s">
        <v>6</v>
      </c>
    </row>
    <row r="989" spans="1:3" x14ac:dyDescent="0.25">
      <c r="A989">
        <v>983</v>
      </c>
      <c r="B989" t="str">
        <f>"201511042568"</f>
        <v>201511042568</v>
      </c>
      <c r="C989" t="s">
        <v>6</v>
      </c>
    </row>
    <row r="990" spans="1:3" x14ac:dyDescent="0.25">
      <c r="A990">
        <v>984</v>
      </c>
      <c r="B990" t="str">
        <f>"201511029606"</f>
        <v>201511029606</v>
      </c>
      <c r="C990" t="s">
        <v>6</v>
      </c>
    </row>
    <row r="991" spans="1:3" x14ac:dyDescent="0.25">
      <c r="A991">
        <v>985</v>
      </c>
      <c r="B991" t="str">
        <f>"201512001216"</f>
        <v>201512001216</v>
      </c>
      <c r="C991" t="s">
        <v>6</v>
      </c>
    </row>
    <row r="992" spans="1:3" x14ac:dyDescent="0.25">
      <c r="A992">
        <v>986</v>
      </c>
      <c r="B992" t="str">
        <f>"00466735"</f>
        <v>00466735</v>
      </c>
      <c r="C992" t="s">
        <v>7</v>
      </c>
    </row>
    <row r="993" spans="1:3" x14ac:dyDescent="0.25">
      <c r="A993">
        <v>987</v>
      </c>
      <c r="B993" t="str">
        <f>"201511038066"</f>
        <v>201511038066</v>
      </c>
      <c r="C993" t="s">
        <v>6</v>
      </c>
    </row>
    <row r="994" spans="1:3" x14ac:dyDescent="0.25">
      <c r="A994">
        <v>988</v>
      </c>
      <c r="B994" t="str">
        <f>"00740646"</f>
        <v>00740646</v>
      </c>
      <c r="C994" t="s">
        <v>6</v>
      </c>
    </row>
    <row r="995" spans="1:3" x14ac:dyDescent="0.25">
      <c r="A995">
        <v>989</v>
      </c>
      <c r="B995" t="str">
        <f>"00533606"</f>
        <v>00533606</v>
      </c>
      <c r="C995" t="s">
        <v>7</v>
      </c>
    </row>
    <row r="996" spans="1:3" x14ac:dyDescent="0.25">
      <c r="A996">
        <v>990</v>
      </c>
      <c r="B996" t="str">
        <f>"201402001573"</f>
        <v>201402001573</v>
      </c>
      <c r="C996" t="s">
        <v>7</v>
      </c>
    </row>
    <row r="997" spans="1:3" x14ac:dyDescent="0.25">
      <c r="A997">
        <v>991</v>
      </c>
      <c r="B997" t="str">
        <f>"00477775"</f>
        <v>00477775</v>
      </c>
      <c r="C997" t="s">
        <v>6</v>
      </c>
    </row>
    <row r="998" spans="1:3" x14ac:dyDescent="0.25">
      <c r="A998">
        <v>992</v>
      </c>
      <c r="B998" t="str">
        <f>"00491596"</f>
        <v>00491596</v>
      </c>
      <c r="C998" t="s">
        <v>6</v>
      </c>
    </row>
    <row r="999" spans="1:3" x14ac:dyDescent="0.25">
      <c r="A999">
        <v>993</v>
      </c>
      <c r="B999" t="str">
        <f>"00739274"</f>
        <v>00739274</v>
      </c>
      <c r="C999" t="s">
        <v>6</v>
      </c>
    </row>
    <row r="1000" spans="1:3" x14ac:dyDescent="0.25">
      <c r="A1000">
        <v>994</v>
      </c>
      <c r="B1000" t="str">
        <f>"201511014795"</f>
        <v>201511014795</v>
      </c>
      <c r="C1000" t="s">
        <v>6</v>
      </c>
    </row>
    <row r="1001" spans="1:3" x14ac:dyDescent="0.25">
      <c r="A1001">
        <v>995</v>
      </c>
      <c r="B1001" t="str">
        <f>"00501053"</f>
        <v>00501053</v>
      </c>
      <c r="C1001" t="s">
        <v>7</v>
      </c>
    </row>
    <row r="1002" spans="1:3" x14ac:dyDescent="0.25">
      <c r="A1002">
        <v>996</v>
      </c>
      <c r="B1002" t="str">
        <f>"00501301"</f>
        <v>00501301</v>
      </c>
      <c r="C1002" t="s">
        <v>6</v>
      </c>
    </row>
    <row r="1003" spans="1:3" x14ac:dyDescent="0.25">
      <c r="A1003">
        <v>997</v>
      </c>
      <c r="B1003" t="str">
        <f>"201511036837"</f>
        <v>201511036837</v>
      </c>
      <c r="C1003" t="s">
        <v>6</v>
      </c>
    </row>
    <row r="1004" spans="1:3" x14ac:dyDescent="0.25">
      <c r="A1004">
        <v>998</v>
      </c>
      <c r="B1004" t="str">
        <f>"201511022693"</f>
        <v>201511022693</v>
      </c>
      <c r="C1004" t="s">
        <v>6</v>
      </c>
    </row>
    <row r="1005" spans="1:3" x14ac:dyDescent="0.25">
      <c r="A1005">
        <v>999</v>
      </c>
      <c r="B1005" t="str">
        <f>"201511032561"</f>
        <v>201511032561</v>
      </c>
      <c r="C1005" t="s">
        <v>6</v>
      </c>
    </row>
    <row r="1006" spans="1:3" x14ac:dyDescent="0.25">
      <c r="A1006">
        <v>1000</v>
      </c>
      <c r="B1006" t="str">
        <f>"00339362"</f>
        <v>00339362</v>
      </c>
      <c r="C1006" t="s">
        <v>7</v>
      </c>
    </row>
    <row r="1007" spans="1:3" x14ac:dyDescent="0.25">
      <c r="A1007">
        <v>1001</v>
      </c>
      <c r="B1007" t="str">
        <f>"00677185"</f>
        <v>00677185</v>
      </c>
      <c r="C1007" t="s">
        <v>7</v>
      </c>
    </row>
    <row r="1008" spans="1:3" x14ac:dyDescent="0.25">
      <c r="A1008">
        <v>1002</v>
      </c>
      <c r="B1008" t="str">
        <f>"00730738"</f>
        <v>00730738</v>
      </c>
      <c r="C1008" t="s">
        <v>6</v>
      </c>
    </row>
    <row r="1009" spans="1:3" x14ac:dyDescent="0.25">
      <c r="A1009">
        <v>1003</v>
      </c>
      <c r="B1009" t="str">
        <f>"00548449"</f>
        <v>00548449</v>
      </c>
      <c r="C1009" t="s">
        <v>7</v>
      </c>
    </row>
    <row r="1010" spans="1:3" x14ac:dyDescent="0.25">
      <c r="A1010">
        <v>1004</v>
      </c>
      <c r="B1010" t="str">
        <f>"201511016362"</f>
        <v>201511016362</v>
      </c>
      <c r="C1010" t="s">
        <v>6</v>
      </c>
    </row>
    <row r="1011" spans="1:3" x14ac:dyDescent="0.25">
      <c r="A1011">
        <v>1005</v>
      </c>
      <c r="B1011" t="str">
        <f>"201511036623"</f>
        <v>201511036623</v>
      </c>
      <c r="C1011" t="s">
        <v>6</v>
      </c>
    </row>
    <row r="1012" spans="1:3" x14ac:dyDescent="0.25">
      <c r="A1012">
        <v>1006</v>
      </c>
      <c r="B1012" t="str">
        <f>"00049379"</f>
        <v>00049379</v>
      </c>
      <c r="C1012" t="s">
        <v>6</v>
      </c>
    </row>
    <row r="1013" spans="1:3" x14ac:dyDescent="0.25">
      <c r="A1013">
        <v>1007</v>
      </c>
      <c r="B1013" t="str">
        <f>"00046169"</f>
        <v>00046169</v>
      </c>
      <c r="C1013" t="s">
        <v>6</v>
      </c>
    </row>
    <row r="1014" spans="1:3" x14ac:dyDescent="0.25">
      <c r="A1014">
        <v>1008</v>
      </c>
      <c r="B1014" t="str">
        <f>"00196238"</f>
        <v>00196238</v>
      </c>
      <c r="C1014" t="s">
        <v>7</v>
      </c>
    </row>
    <row r="1015" spans="1:3" x14ac:dyDescent="0.25">
      <c r="A1015">
        <v>1009</v>
      </c>
      <c r="B1015" t="str">
        <f>"00736785"</f>
        <v>00736785</v>
      </c>
      <c r="C1015" t="s">
        <v>7</v>
      </c>
    </row>
    <row r="1016" spans="1:3" x14ac:dyDescent="0.25">
      <c r="A1016">
        <v>1010</v>
      </c>
      <c r="B1016" t="str">
        <f>"00741285"</f>
        <v>00741285</v>
      </c>
      <c r="C1016" t="s">
        <v>6</v>
      </c>
    </row>
    <row r="1017" spans="1:3" x14ac:dyDescent="0.25">
      <c r="A1017">
        <v>1011</v>
      </c>
      <c r="B1017" t="str">
        <f>"201511008924"</f>
        <v>201511008924</v>
      </c>
      <c r="C1017" t="s">
        <v>6</v>
      </c>
    </row>
    <row r="1018" spans="1:3" x14ac:dyDescent="0.25">
      <c r="A1018">
        <v>1012</v>
      </c>
      <c r="B1018" t="str">
        <f>"00500332"</f>
        <v>00500332</v>
      </c>
      <c r="C1018" t="s">
        <v>6</v>
      </c>
    </row>
    <row r="1019" spans="1:3" x14ac:dyDescent="0.25">
      <c r="A1019">
        <v>1013</v>
      </c>
      <c r="B1019" t="str">
        <f>"00526725"</f>
        <v>00526725</v>
      </c>
      <c r="C1019" t="s">
        <v>6</v>
      </c>
    </row>
    <row r="1020" spans="1:3" x14ac:dyDescent="0.25">
      <c r="A1020">
        <v>1014</v>
      </c>
      <c r="B1020" t="str">
        <f>"00730242"</f>
        <v>00730242</v>
      </c>
      <c r="C1020" t="s">
        <v>7</v>
      </c>
    </row>
    <row r="1021" spans="1:3" x14ac:dyDescent="0.25">
      <c r="A1021">
        <v>1015</v>
      </c>
      <c r="B1021" t="str">
        <f>"201402012505"</f>
        <v>201402012505</v>
      </c>
      <c r="C1021" t="s">
        <v>6</v>
      </c>
    </row>
    <row r="1022" spans="1:3" x14ac:dyDescent="0.25">
      <c r="A1022">
        <v>1016</v>
      </c>
      <c r="B1022" t="str">
        <f>"00027967"</f>
        <v>00027967</v>
      </c>
      <c r="C1022" t="s">
        <v>6</v>
      </c>
    </row>
    <row r="1023" spans="1:3" x14ac:dyDescent="0.25">
      <c r="A1023">
        <v>1017</v>
      </c>
      <c r="B1023" t="str">
        <f>"00494086"</f>
        <v>00494086</v>
      </c>
      <c r="C1023" t="s">
        <v>7</v>
      </c>
    </row>
    <row r="1024" spans="1:3" x14ac:dyDescent="0.25">
      <c r="A1024">
        <v>1018</v>
      </c>
      <c r="B1024" t="str">
        <f>"00073993"</f>
        <v>00073993</v>
      </c>
      <c r="C1024" t="s">
        <v>6</v>
      </c>
    </row>
    <row r="1025" spans="1:3" x14ac:dyDescent="0.25">
      <c r="A1025">
        <v>1019</v>
      </c>
      <c r="B1025" t="str">
        <f>"00491167"</f>
        <v>00491167</v>
      </c>
      <c r="C1025" t="s">
        <v>6</v>
      </c>
    </row>
    <row r="1026" spans="1:3" x14ac:dyDescent="0.25">
      <c r="A1026">
        <v>1020</v>
      </c>
      <c r="B1026" t="str">
        <f>"00020132"</f>
        <v>00020132</v>
      </c>
      <c r="C1026" t="s">
        <v>6</v>
      </c>
    </row>
    <row r="1027" spans="1:3" x14ac:dyDescent="0.25">
      <c r="A1027">
        <v>1021</v>
      </c>
      <c r="B1027" t="str">
        <f>"00457644"</f>
        <v>00457644</v>
      </c>
      <c r="C1027" t="s">
        <v>7</v>
      </c>
    </row>
    <row r="1028" spans="1:3" x14ac:dyDescent="0.25">
      <c r="A1028">
        <v>1022</v>
      </c>
      <c r="B1028" t="str">
        <f>"00491790"</f>
        <v>00491790</v>
      </c>
      <c r="C1028" t="s">
        <v>7</v>
      </c>
    </row>
    <row r="1029" spans="1:3" x14ac:dyDescent="0.25">
      <c r="A1029">
        <v>1023</v>
      </c>
      <c r="B1029" t="str">
        <f>"201406004506"</f>
        <v>201406004506</v>
      </c>
      <c r="C1029" t="s">
        <v>6</v>
      </c>
    </row>
    <row r="1030" spans="1:3" x14ac:dyDescent="0.25">
      <c r="A1030">
        <v>1024</v>
      </c>
      <c r="B1030" t="str">
        <f>"00020720"</f>
        <v>00020720</v>
      </c>
      <c r="C1030" t="s">
        <v>6</v>
      </c>
    </row>
    <row r="1031" spans="1:3" x14ac:dyDescent="0.25">
      <c r="A1031">
        <v>1025</v>
      </c>
      <c r="B1031" t="str">
        <f>"201006000063"</f>
        <v>201006000063</v>
      </c>
      <c r="C1031" t="s">
        <v>6</v>
      </c>
    </row>
    <row r="1032" spans="1:3" x14ac:dyDescent="0.25">
      <c r="A1032">
        <v>1026</v>
      </c>
      <c r="B1032" t="str">
        <f>"00080907"</f>
        <v>00080907</v>
      </c>
      <c r="C1032" t="s">
        <v>6</v>
      </c>
    </row>
    <row r="1033" spans="1:3" x14ac:dyDescent="0.25">
      <c r="A1033">
        <v>1027</v>
      </c>
      <c r="B1033" t="str">
        <f>"201102000454"</f>
        <v>201102000454</v>
      </c>
      <c r="C1033" t="s">
        <v>6</v>
      </c>
    </row>
    <row r="1034" spans="1:3" x14ac:dyDescent="0.25">
      <c r="A1034">
        <v>1028</v>
      </c>
      <c r="B1034" t="str">
        <f>"00557500"</f>
        <v>00557500</v>
      </c>
      <c r="C1034" t="s">
        <v>6</v>
      </c>
    </row>
    <row r="1035" spans="1:3" x14ac:dyDescent="0.25">
      <c r="A1035">
        <v>1029</v>
      </c>
      <c r="B1035" t="str">
        <f>"201511013454"</f>
        <v>201511013454</v>
      </c>
      <c r="C1035" t="s">
        <v>6</v>
      </c>
    </row>
    <row r="1036" spans="1:3" x14ac:dyDescent="0.25">
      <c r="A1036">
        <v>1030</v>
      </c>
      <c r="B1036" t="str">
        <f>"201511035814"</f>
        <v>201511035814</v>
      </c>
      <c r="C1036" t="s">
        <v>6</v>
      </c>
    </row>
    <row r="1037" spans="1:3" x14ac:dyDescent="0.25">
      <c r="A1037">
        <v>1031</v>
      </c>
      <c r="B1037" t="str">
        <f>"201406004983"</f>
        <v>201406004983</v>
      </c>
      <c r="C1037" t="s">
        <v>7</v>
      </c>
    </row>
    <row r="1038" spans="1:3" x14ac:dyDescent="0.25">
      <c r="A1038">
        <v>1032</v>
      </c>
      <c r="B1038" t="str">
        <f>"00737786"</f>
        <v>00737786</v>
      </c>
      <c r="C1038" t="s">
        <v>6</v>
      </c>
    </row>
    <row r="1039" spans="1:3" x14ac:dyDescent="0.25">
      <c r="A1039">
        <v>1033</v>
      </c>
      <c r="B1039" t="str">
        <f>"00277588"</f>
        <v>00277588</v>
      </c>
      <c r="C1039" t="s">
        <v>7</v>
      </c>
    </row>
    <row r="1040" spans="1:3" x14ac:dyDescent="0.25">
      <c r="A1040">
        <v>1034</v>
      </c>
      <c r="B1040" t="str">
        <f>"00736405"</f>
        <v>00736405</v>
      </c>
      <c r="C1040" t="s">
        <v>6</v>
      </c>
    </row>
    <row r="1041" spans="1:3" x14ac:dyDescent="0.25">
      <c r="A1041">
        <v>1035</v>
      </c>
      <c r="B1041" t="str">
        <f>"00071945"</f>
        <v>00071945</v>
      </c>
      <c r="C1041" t="s">
        <v>7</v>
      </c>
    </row>
    <row r="1042" spans="1:3" x14ac:dyDescent="0.25">
      <c r="A1042">
        <v>1036</v>
      </c>
      <c r="B1042" t="str">
        <f>"201511033355"</f>
        <v>201511033355</v>
      </c>
      <c r="C1042" t="s">
        <v>6</v>
      </c>
    </row>
    <row r="1043" spans="1:3" x14ac:dyDescent="0.25">
      <c r="A1043">
        <v>1037</v>
      </c>
      <c r="B1043" t="str">
        <f>"201511021414"</f>
        <v>201511021414</v>
      </c>
      <c r="C1043" t="s">
        <v>6</v>
      </c>
    </row>
    <row r="1044" spans="1:3" x14ac:dyDescent="0.25">
      <c r="A1044">
        <v>1038</v>
      </c>
      <c r="B1044" t="str">
        <f>"00491292"</f>
        <v>00491292</v>
      </c>
      <c r="C1044" t="s">
        <v>6</v>
      </c>
    </row>
    <row r="1045" spans="1:3" x14ac:dyDescent="0.25">
      <c r="A1045">
        <v>1039</v>
      </c>
      <c r="B1045" t="str">
        <f>"00476349"</f>
        <v>00476349</v>
      </c>
      <c r="C1045" t="s">
        <v>6</v>
      </c>
    </row>
    <row r="1046" spans="1:3" x14ac:dyDescent="0.25">
      <c r="A1046">
        <v>1040</v>
      </c>
      <c r="B1046" t="str">
        <f>"00026968"</f>
        <v>00026968</v>
      </c>
      <c r="C1046" t="s">
        <v>7</v>
      </c>
    </row>
    <row r="1047" spans="1:3" x14ac:dyDescent="0.25">
      <c r="A1047">
        <v>1041</v>
      </c>
      <c r="B1047" t="str">
        <f>"00226527"</f>
        <v>00226527</v>
      </c>
      <c r="C1047" t="s">
        <v>6</v>
      </c>
    </row>
    <row r="1048" spans="1:3" x14ac:dyDescent="0.25">
      <c r="A1048">
        <v>1042</v>
      </c>
      <c r="B1048" t="str">
        <f>"00704805"</f>
        <v>00704805</v>
      </c>
      <c r="C1048" t="s">
        <v>7</v>
      </c>
    </row>
    <row r="1049" spans="1:3" x14ac:dyDescent="0.25">
      <c r="A1049">
        <v>1043</v>
      </c>
      <c r="B1049" t="str">
        <f>"201511043303"</f>
        <v>201511043303</v>
      </c>
      <c r="C1049" t="s">
        <v>6</v>
      </c>
    </row>
    <row r="1050" spans="1:3" x14ac:dyDescent="0.25">
      <c r="A1050">
        <v>1044</v>
      </c>
      <c r="B1050" t="str">
        <f>"201511024656"</f>
        <v>201511024656</v>
      </c>
      <c r="C1050" t="s">
        <v>6</v>
      </c>
    </row>
    <row r="1051" spans="1:3" x14ac:dyDescent="0.25">
      <c r="A1051">
        <v>1045</v>
      </c>
      <c r="B1051" t="str">
        <f>"200802002098"</f>
        <v>200802002098</v>
      </c>
      <c r="C1051" t="s">
        <v>7</v>
      </c>
    </row>
    <row r="1052" spans="1:3" x14ac:dyDescent="0.25">
      <c r="A1052">
        <v>1046</v>
      </c>
      <c r="B1052" t="str">
        <f>"00738039"</f>
        <v>00738039</v>
      </c>
      <c r="C1052" t="s">
        <v>6</v>
      </c>
    </row>
    <row r="1053" spans="1:3" x14ac:dyDescent="0.25">
      <c r="A1053">
        <v>1047</v>
      </c>
      <c r="B1053" t="str">
        <f>"00160771"</f>
        <v>00160771</v>
      </c>
      <c r="C1053" t="s">
        <v>10</v>
      </c>
    </row>
    <row r="1054" spans="1:3" x14ac:dyDescent="0.25">
      <c r="A1054">
        <v>1048</v>
      </c>
      <c r="B1054" t="str">
        <f>"00730404"</f>
        <v>00730404</v>
      </c>
      <c r="C1054" t="s">
        <v>7</v>
      </c>
    </row>
    <row r="1055" spans="1:3" x14ac:dyDescent="0.25">
      <c r="A1055">
        <v>1049</v>
      </c>
      <c r="B1055" t="str">
        <f>"201208000096"</f>
        <v>201208000096</v>
      </c>
      <c r="C1055" t="s">
        <v>7</v>
      </c>
    </row>
    <row r="1056" spans="1:3" x14ac:dyDescent="0.25">
      <c r="A1056">
        <v>1050</v>
      </c>
      <c r="B1056" t="str">
        <f>"00541450"</f>
        <v>00541450</v>
      </c>
      <c r="C1056" t="s">
        <v>7</v>
      </c>
    </row>
    <row r="1057" spans="1:3" x14ac:dyDescent="0.25">
      <c r="A1057">
        <v>1051</v>
      </c>
      <c r="B1057" t="str">
        <f>"00735957"</f>
        <v>00735957</v>
      </c>
      <c r="C1057" t="s">
        <v>7</v>
      </c>
    </row>
    <row r="1058" spans="1:3" x14ac:dyDescent="0.25">
      <c r="A1058">
        <v>1052</v>
      </c>
      <c r="B1058" t="str">
        <f>"00729961"</f>
        <v>00729961</v>
      </c>
      <c r="C1058" t="str">
        <f>"019"</f>
        <v>019</v>
      </c>
    </row>
    <row r="1059" spans="1:3" x14ac:dyDescent="0.25">
      <c r="A1059">
        <v>1053</v>
      </c>
      <c r="B1059" t="str">
        <f>"00028852"</f>
        <v>00028852</v>
      </c>
      <c r="C1059" t="s">
        <v>7</v>
      </c>
    </row>
    <row r="1060" spans="1:3" x14ac:dyDescent="0.25">
      <c r="A1060">
        <v>1054</v>
      </c>
      <c r="B1060" t="str">
        <f>"201511042166"</f>
        <v>201511042166</v>
      </c>
      <c r="C1060" t="s">
        <v>7</v>
      </c>
    </row>
    <row r="1061" spans="1:3" x14ac:dyDescent="0.25">
      <c r="A1061">
        <v>1055</v>
      </c>
      <c r="B1061" t="str">
        <f>"201511009672"</f>
        <v>201511009672</v>
      </c>
      <c r="C1061" t="s">
        <v>6</v>
      </c>
    </row>
    <row r="1062" spans="1:3" x14ac:dyDescent="0.25">
      <c r="A1062">
        <v>1056</v>
      </c>
      <c r="B1062" t="str">
        <f>"201511041123"</f>
        <v>201511041123</v>
      </c>
      <c r="C1062" t="s">
        <v>7</v>
      </c>
    </row>
    <row r="1063" spans="1:3" x14ac:dyDescent="0.25">
      <c r="A1063">
        <v>1057</v>
      </c>
      <c r="B1063" t="str">
        <f>"201411000719"</f>
        <v>201411000719</v>
      </c>
      <c r="C1063" t="s">
        <v>7</v>
      </c>
    </row>
    <row r="1064" spans="1:3" x14ac:dyDescent="0.25">
      <c r="A1064">
        <v>1058</v>
      </c>
      <c r="B1064" t="str">
        <f>"00186949"</f>
        <v>00186949</v>
      </c>
      <c r="C1064" t="s">
        <v>7</v>
      </c>
    </row>
    <row r="1065" spans="1:3" x14ac:dyDescent="0.25">
      <c r="A1065">
        <v>1059</v>
      </c>
      <c r="B1065" t="str">
        <f>"201511027894"</f>
        <v>201511027894</v>
      </c>
      <c r="C1065" t="s">
        <v>6</v>
      </c>
    </row>
    <row r="1066" spans="1:3" x14ac:dyDescent="0.25">
      <c r="A1066">
        <v>1060</v>
      </c>
      <c r="B1066" t="str">
        <f>"201511034041"</f>
        <v>201511034041</v>
      </c>
      <c r="C1066" t="s">
        <v>6</v>
      </c>
    </row>
    <row r="1067" spans="1:3" x14ac:dyDescent="0.25">
      <c r="A1067">
        <v>1061</v>
      </c>
      <c r="B1067" t="str">
        <f>"00029136"</f>
        <v>00029136</v>
      </c>
      <c r="C1067" t="s">
        <v>6</v>
      </c>
    </row>
    <row r="1068" spans="1:3" x14ac:dyDescent="0.25">
      <c r="A1068">
        <v>1062</v>
      </c>
      <c r="B1068" t="str">
        <f>"201511025743"</f>
        <v>201511025743</v>
      </c>
      <c r="C1068" t="s">
        <v>6</v>
      </c>
    </row>
    <row r="1069" spans="1:3" x14ac:dyDescent="0.25">
      <c r="A1069">
        <v>1063</v>
      </c>
      <c r="B1069" t="str">
        <f>"201511039847"</f>
        <v>201511039847</v>
      </c>
      <c r="C1069" t="s">
        <v>6</v>
      </c>
    </row>
    <row r="1070" spans="1:3" x14ac:dyDescent="0.25">
      <c r="A1070">
        <v>1064</v>
      </c>
      <c r="B1070" t="str">
        <f>"201511032489"</f>
        <v>201511032489</v>
      </c>
      <c r="C1070" t="s">
        <v>7</v>
      </c>
    </row>
    <row r="1071" spans="1:3" x14ac:dyDescent="0.25">
      <c r="A1071">
        <v>1065</v>
      </c>
      <c r="B1071" t="str">
        <f>"201511006541"</f>
        <v>201511006541</v>
      </c>
      <c r="C1071" t="s">
        <v>6</v>
      </c>
    </row>
    <row r="1072" spans="1:3" x14ac:dyDescent="0.25">
      <c r="A1072">
        <v>1066</v>
      </c>
      <c r="B1072" t="str">
        <f>"201510002680"</f>
        <v>201510002680</v>
      </c>
      <c r="C1072" t="s">
        <v>6</v>
      </c>
    </row>
    <row r="1073" spans="1:3" x14ac:dyDescent="0.25">
      <c r="A1073">
        <v>1067</v>
      </c>
      <c r="B1073" t="str">
        <f>"00739843"</f>
        <v>00739843</v>
      </c>
      <c r="C1073" t="s">
        <v>6</v>
      </c>
    </row>
    <row r="1074" spans="1:3" x14ac:dyDescent="0.25">
      <c r="A1074">
        <v>1068</v>
      </c>
      <c r="B1074" t="str">
        <f>"00726411"</f>
        <v>00726411</v>
      </c>
      <c r="C1074" t="s">
        <v>7</v>
      </c>
    </row>
    <row r="1075" spans="1:3" x14ac:dyDescent="0.25">
      <c r="A1075">
        <v>1069</v>
      </c>
      <c r="B1075" t="str">
        <f>"00459814"</f>
        <v>00459814</v>
      </c>
      <c r="C1075" t="s">
        <v>6</v>
      </c>
    </row>
    <row r="1076" spans="1:3" x14ac:dyDescent="0.25">
      <c r="A1076">
        <v>1070</v>
      </c>
      <c r="B1076" t="str">
        <f>"00073677"</f>
        <v>00073677</v>
      </c>
      <c r="C1076" t="str">
        <f>"001"</f>
        <v>001</v>
      </c>
    </row>
    <row r="1077" spans="1:3" x14ac:dyDescent="0.25">
      <c r="A1077">
        <v>1071</v>
      </c>
      <c r="B1077" t="str">
        <f>"00606709"</f>
        <v>00606709</v>
      </c>
      <c r="C1077" t="s">
        <v>6</v>
      </c>
    </row>
    <row r="1078" spans="1:3" x14ac:dyDescent="0.25">
      <c r="A1078">
        <v>1072</v>
      </c>
      <c r="B1078" t="str">
        <f>"201511036593"</f>
        <v>201511036593</v>
      </c>
      <c r="C1078" t="s">
        <v>6</v>
      </c>
    </row>
    <row r="1079" spans="1:3" x14ac:dyDescent="0.25">
      <c r="A1079">
        <v>1073</v>
      </c>
      <c r="B1079" t="str">
        <f>"201412007123"</f>
        <v>201412007123</v>
      </c>
      <c r="C1079" t="s">
        <v>7</v>
      </c>
    </row>
    <row r="1080" spans="1:3" x14ac:dyDescent="0.25">
      <c r="A1080">
        <v>1074</v>
      </c>
      <c r="B1080" t="str">
        <f>"201511029619"</f>
        <v>201511029619</v>
      </c>
      <c r="C1080" t="s">
        <v>6</v>
      </c>
    </row>
    <row r="1081" spans="1:3" x14ac:dyDescent="0.25">
      <c r="A1081">
        <v>1075</v>
      </c>
      <c r="B1081" t="str">
        <f>"00738723"</f>
        <v>00738723</v>
      </c>
      <c r="C1081" t="s">
        <v>7</v>
      </c>
    </row>
    <row r="1082" spans="1:3" x14ac:dyDescent="0.25">
      <c r="A1082">
        <v>1076</v>
      </c>
      <c r="B1082" t="str">
        <f>"00073879"</f>
        <v>00073879</v>
      </c>
      <c r="C1082" t="s">
        <v>6</v>
      </c>
    </row>
    <row r="1083" spans="1:3" x14ac:dyDescent="0.25">
      <c r="A1083">
        <v>1077</v>
      </c>
      <c r="B1083" t="str">
        <f>"201405000960"</f>
        <v>201405000960</v>
      </c>
      <c r="C1083" t="s">
        <v>6</v>
      </c>
    </row>
    <row r="1084" spans="1:3" x14ac:dyDescent="0.25">
      <c r="A1084">
        <v>1078</v>
      </c>
      <c r="B1084" t="str">
        <f>"201406000278"</f>
        <v>201406000278</v>
      </c>
      <c r="C1084" t="s">
        <v>6</v>
      </c>
    </row>
    <row r="1085" spans="1:3" x14ac:dyDescent="0.25">
      <c r="A1085">
        <v>1079</v>
      </c>
      <c r="B1085" t="str">
        <f>"00731425"</f>
        <v>00731425</v>
      </c>
      <c r="C1085" t="s">
        <v>6</v>
      </c>
    </row>
    <row r="1086" spans="1:3" x14ac:dyDescent="0.25">
      <c r="A1086">
        <v>1080</v>
      </c>
      <c r="B1086" t="str">
        <f>"00681339"</f>
        <v>00681339</v>
      </c>
      <c r="C1086" t="s">
        <v>6</v>
      </c>
    </row>
    <row r="1087" spans="1:3" x14ac:dyDescent="0.25">
      <c r="A1087">
        <v>1081</v>
      </c>
      <c r="B1087" t="str">
        <f>"201502003852"</f>
        <v>201502003852</v>
      </c>
      <c r="C1087" t="s">
        <v>6</v>
      </c>
    </row>
    <row r="1088" spans="1:3" x14ac:dyDescent="0.25">
      <c r="A1088">
        <v>1082</v>
      </c>
      <c r="B1088" t="str">
        <f>"00436551"</f>
        <v>00436551</v>
      </c>
      <c r="C1088" t="s">
        <v>7</v>
      </c>
    </row>
    <row r="1089" spans="1:3" x14ac:dyDescent="0.25">
      <c r="A1089">
        <v>1083</v>
      </c>
      <c r="B1089" t="str">
        <f>"201511007480"</f>
        <v>201511007480</v>
      </c>
      <c r="C1089" t="s">
        <v>6</v>
      </c>
    </row>
    <row r="1090" spans="1:3" x14ac:dyDescent="0.25">
      <c r="A1090">
        <v>1084</v>
      </c>
      <c r="B1090" t="str">
        <f>"00010637"</f>
        <v>00010637</v>
      </c>
      <c r="C1090" t="s">
        <v>6</v>
      </c>
    </row>
    <row r="1091" spans="1:3" x14ac:dyDescent="0.25">
      <c r="A1091">
        <v>1085</v>
      </c>
      <c r="B1091" t="str">
        <f>"00617948"</f>
        <v>00617948</v>
      </c>
      <c r="C1091" t="s">
        <v>6</v>
      </c>
    </row>
    <row r="1092" spans="1:3" x14ac:dyDescent="0.25">
      <c r="A1092">
        <v>1086</v>
      </c>
      <c r="B1092" t="str">
        <f>"201511008233"</f>
        <v>201511008233</v>
      </c>
      <c r="C1092" t="s">
        <v>6</v>
      </c>
    </row>
    <row r="1093" spans="1:3" x14ac:dyDescent="0.25">
      <c r="A1093">
        <v>1087</v>
      </c>
      <c r="B1093" t="str">
        <f>"00015729"</f>
        <v>00015729</v>
      </c>
      <c r="C1093" t="s">
        <v>6</v>
      </c>
    </row>
    <row r="1094" spans="1:3" x14ac:dyDescent="0.25">
      <c r="A1094">
        <v>1088</v>
      </c>
      <c r="B1094" t="str">
        <f>"00009309"</f>
        <v>00009309</v>
      </c>
      <c r="C1094" t="s">
        <v>7</v>
      </c>
    </row>
    <row r="1095" spans="1:3" x14ac:dyDescent="0.25">
      <c r="A1095">
        <v>1089</v>
      </c>
      <c r="B1095" t="str">
        <f>"00681537"</f>
        <v>00681537</v>
      </c>
      <c r="C1095" t="s">
        <v>7</v>
      </c>
    </row>
    <row r="1096" spans="1:3" x14ac:dyDescent="0.25">
      <c r="A1096">
        <v>1090</v>
      </c>
      <c r="B1096" t="str">
        <f>"00734315"</f>
        <v>00734315</v>
      </c>
      <c r="C1096" t="s">
        <v>6</v>
      </c>
    </row>
    <row r="1097" spans="1:3" x14ac:dyDescent="0.25">
      <c r="A1097">
        <v>1091</v>
      </c>
      <c r="B1097" t="str">
        <f>"00106614"</f>
        <v>00106614</v>
      </c>
      <c r="C1097" t="s">
        <v>7</v>
      </c>
    </row>
    <row r="1098" spans="1:3" x14ac:dyDescent="0.25">
      <c r="A1098">
        <v>1092</v>
      </c>
      <c r="B1098" t="str">
        <f>"00447763"</f>
        <v>00447763</v>
      </c>
      <c r="C1098" t="s">
        <v>7</v>
      </c>
    </row>
    <row r="1099" spans="1:3" x14ac:dyDescent="0.25">
      <c r="A1099">
        <v>1093</v>
      </c>
      <c r="B1099" t="str">
        <f>"201402008679"</f>
        <v>201402008679</v>
      </c>
      <c r="C1099" t="s">
        <v>7</v>
      </c>
    </row>
    <row r="1100" spans="1:3" x14ac:dyDescent="0.25">
      <c r="A1100">
        <v>1094</v>
      </c>
      <c r="B1100" t="str">
        <f>"00444948"</f>
        <v>00444948</v>
      </c>
      <c r="C1100" t="s">
        <v>7</v>
      </c>
    </row>
    <row r="1101" spans="1:3" x14ac:dyDescent="0.25">
      <c r="A1101">
        <v>1095</v>
      </c>
      <c r="B1101" t="str">
        <f>"201407000109"</f>
        <v>201407000109</v>
      </c>
      <c r="C1101" t="s">
        <v>6</v>
      </c>
    </row>
    <row r="1102" spans="1:3" x14ac:dyDescent="0.25">
      <c r="A1102">
        <v>1096</v>
      </c>
      <c r="B1102" t="str">
        <f>"00222554"</f>
        <v>00222554</v>
      </c>
      <c r="C1102" t="s">
        <v>6</v>
      </c>
    </row>
    <row r="1103" spans="1:3" x14ac:dyDescent="0.25">
      <c r="A1103">
        <v>1097</v>
      </c>
      <c r="B1103" t="str">
        <f>"00561345"</f>
        <v>00561345</v>
      </c>
      <c r="C1103" t="s">
        <v>7</v>
      </c>
    </row>
    <row r="1104" spans="1:3" x14ac:dyDescent="0.25">
      <c r="A1104">
        <v>1098</v>
      </c>
      <c r="B1104" t="str">
        <f>"00735451"</f>
        <v>00735451</v>
      </c>
      <c r="C1104" t="s">
        <v>7</v>
      </c>
    </row>
    <row r="1105" spans="1:3" x14ac:dyDescent="0.25">
      <c r="A1105">
        <v>1099</v>
      </c>
      <c r="B1105" t="str">
        <f>"00472709"</f>
        <v>00472709</v>
      </c>
      <c r="C1105" t="s">
        <v>6</v>
      </c>
    </row>
    <row r="1106" spans="1:3" x14ac:dyDescent="0.25">
      <c r="A1106">
        <v>1100</v>
      </c>
      <c r="B1106" t="str">
        <f>"00103061"</f>
        <v>00103061</v>
      </c>
      <c r="C1106" t="str">
        <f>"018"</f>
        <v>018</v>
      </c>
    </row>
    <row r="1107" spans="1:3" x14ac:dyDescent="0.25">
      <c r="A1107">
        <v>1101</v>
      </c>
      <c r="B1107" t="str">
        <f>"00047994"</f>
        <v>00047994</v>
      </c>
      <c r="C1107" t="s">
        <v>7</v>
      </c>
    </row>
    <row r="1108" spans="1:3" x14ac:dyDescent="0.25">
      <c r="A1108">
        <v>1102</v>
      </c>
      <c r="B1108" t="str">
        <f>"201511026988"</f>
        <v>201511026988</v>
      </c>
      <c r="C1108" t="s">
        <v>6</v>
      </c>
    </row>
    <row r="1109" spans="1:3" x14ac:dyDescent="0.25">
      <c r="A1109">
        <v>1103</v>
      </c>
      <c r="B1109" t="str">
        <f>"201511006579"</f>
        <v>201511006579</v>
      </c>
      <c r="C1109" t="s">
        <v>6</v>
      </c>
    </row>
    <row r="1110" spans="1:3" x14ac:dyDescent="0.25">
      <c r="A1110">
        <v>1104</v>
      </c>
      <c r="B1110" t="str">
        <f>"201510004841"</f>
        <v>201510004841</v>
      </c>
      <c r="C1110" t="s">
        <v>6</v>
      </c>
    </row>
    <row r="1111" spans="1:3" x14ac:dyDescent="0.25">
      <c r="A1111">
        <v>1105</v>
      </c>
      <c r="B1111" t="str">
        <f>"00089667"</f>
        <v>00089667</v>
      </c>
      <c r="C1111" t="s">
        <v>6</v>
      </c>
    </row>
    <row r="1112" spans="1:3" x14ac:dyDescent="0.25">
      <c r="A1112">
        <v>1106</v>
      </c>
      <c r="B1112" t="str">
        <f>"00462028"</f>
        <v>00462028</v>
      </c>
      <c r="C1112" t="s">
        <v>7</v>
      </c>
    </row>
    <row r="1113" spans="1:3" x14ac:dyDescent="0.25">
      <c r="A1113">
        <v>1107</v>
      </c>
      <c r="B1113" t="str">
        <f>"00734477"</f>
        <v>00734477</v>
      </c>
      <c r="C1113" t="s">
        <v>6</v>
      </c>
    </row>
    <row r="1114" spans="1:3" x14ac:dyDescent="0.25">
      <c r="A1114">
        <v>1108</v>
      </c>
      <c r="B1114" t="str">
        <f>"201511026728"</f>
        <v>201511026728</v>
      </c>
      <c r="C1114" t="s">
        <v>6</v>
      </c>
    </row>
    <row r="1115" spans="1:3" x14ac:dyDescent="0.25">
      <c r="A1115">
        <v>1109</v>
      </c>
      <c r="B1115" t="str">
        <f>"00531915"</f>
        <v>00531915</v>
      </c>
      <c r="C1115" t="s">
        <v>6</v>
      </c>
    </row>
    <row r="1116" spans="1:3" x14ac:dyDescent="0.25">
      <c r="A1116">
        <v>1110</v>
      </c>
      <c r="B1116" t="str">
        <f>"00478990"</f>
        <v>00478990</v>
      </c>
      <c r="C1116" t="s">
        <v>6</v>
      </c>
    </row>
    <row r="1117" spans="1:3" x14ac:dyDescent="0.25">
      <c r="A1117">
        <v>1111</v>
      </c>
      <c r="B1117" t="str">
        <f>"201511031877"</f>
        <v>201511031877</v>
      </c>
      <c r="C1117" t="s">
        <v>7</v>
      </c>
    </row>
    <row r="1118" spans="1:3" x14ac:dyDescent="0.25">
      <c r="A1118">
        <v>1112</v>
      </c>
      <c r="B1118" t="str">
        <f>"00035802"</f>
        <v>00035802</v>
      </c>
      <c r="C1118" t="s">
        <v>7</v>
      </c>
    </row>
    <row r="1119" spans="1:3" x14ac:dyDescent="0.25">
      <c r="A1119">
        <v>1113</v>
      </c>
      <c r="B1119" t="str">
        <f>"00012182"</f>
        <v>00012182</v>
      </c>
      <c r="C1119" t="s">
        <v>7</v>
      </c>
    </row>
    <row r="1120" spans="1:3" x14ac:dyDescent="0.25">
      <c r="A1120">
        <v>1114</v>
      </c>
      <c r="B1120" t="str">
        <f>"00505169"</f>
        <v>00505169</v>
      </c>
      <c r="C1120" t="s">
        <v>7</v>
      </c>
    </row>
    <row r="1121" spans="1:3" x14ac:dyDescent="0.25">
      <c r="A1121">
        <v>1115</v>
      </c>
      <c r="B1121" t="str">
        <f>"00672174"</f>
        <v>00672174</v>
      </c>
      <c r="C1121" t="s">
        <v>7</v>
      </c>
    </row>
    <row r="1122" spans="1:3" x14ac:dyDescent="0.25">
      <c r="A1122">
        <v>1116</v>
      </c>
      <c r="B1122" t="str">
        <f>"00741512"</f>
        <v>00741512</v>
      </c>
      <c r="C1122" t="s">
        <v>7</v>
      </c>
    </row>
    <row r="1123" spans="1:3" x14ac:dyDescent="0.25">
      <c r="A1123">
        <v>1117</v>
      </c>
      <c r="B1123" t="str">
        <f>"00729814"</f>
        <v>00729814</v>
      </c>
      <c r="C1123" t="s">
        <v>6</v>
      </c>
    </row>
    <row r="1124" spans="1:3" x14ac:dyDescent="0.25">
      <c r="A1124">
        <v>1118</v>
      </c>
      <c r="B1124" t="str">
        <f>"00314292"</f>
        <v>00314292</v>
      </c>
      <c r="C1124" t="s">
        <v>7</v>
      </c>
    </row>
    <row r="1125" spans="1:3" x14ac:dyDescent="0.25">
      <c r="A1125">
        <v>1119</v>
      </c>
      <c r="B1125" t="str">
        <f>"201511025446"</f>
        <v>201511025446</v>
      </c>
      <c r="C1125" t="s">
        <v>6</v>
      </c>
    </row>
    <row r="1126" spans="1:3" x14ac:dyDescent="0.25">
      <c r="A1126">
        <v>1120</v>
      </c>
      <c r="B1126" t="str">
        <f>"00723706"</f>
        <v>00723706</v>
      </c>
      <c r="C1126" t="s">
        <v>7</v>
      </c>
    </row>
    <row r="1127" spans="1:3" x14ac:dyDescent="0.25">
      <c r="A1127">
        <v>1121</v>
      </c>
      <c r="B1127" t="str">
        <f>"00487518"</f>
        <v>00487518</v>
      </c>
      <c r="C1127" t="s">
        <v>6</v>
      </c>
    </row>
    <row r="1128" spans="1:3" x14ac:dyDescent="0.25">
      <c r="A1128">
        <v>1122</v>
      </c>
      <c r="B1128" t="str">
        <f>"00489376"</f>
        <v>00489376</v>
      </c>
      <c r="C1128" t="s">
        <v>7</v>
      </c>
    </row>
    <row r="1129" spans="1:3" x14ac:dyDescent="0.25">
      <c r="A1129">
        <v>1123</v>
      </c>
      <c r="B1129" t="str">
        <f>"00345491"</f>
        <v>00345491</v>
      </c>
      <c r="C1129" t="s">
        <v>7</v>
      </c>
    </row>
    <row r="1130" spans="1:3" x14ac:dyDescent="0.25">
      <c r="A1130">
        <v>1124</v>
      </c>
      <c r="B1130" t="str">
        <f>"00184278"</f>
        <v>00184278</v>
      </c>
      <c r="C1130" t="s">
        <v>7</v>
      </c>
    </row>
    <row r="1131" spans="1:3" x14ac:dyDescent="0.25">
      <c r="A1131">
        <v>1125</v>
      </c>
      <c r="B1131" t="str">
        <f>"201409007151"</f>
        <v>201409007151</v>
      </c>
      <c r="C1131" t="s">
        <v>7</v>
      </c>
    </row>
    <row r="1132" spans="1:3" x14ac:dyDescent="0.25">
      <c r="A1132">
        <v>1126</v>
      </c>
      <c r="B1132" t="str">
        <f>"00170647"</f>
        <v>00170647</v>
      </c>
      <c r="C1132" t="s">
        <v>6</v>
      </c>
    </row>
    <row r="1133" spans="1:3" x14ac:dyDescent="0.25">
      <c r="A1133">
        <v>1127</v>
      </c>
      <c r="B1133" t="str">
        <f>"201406015265"</f>
        <v>201406015265</v>
      </c>
      <c r="C1133" t="s">
        <v>7</v>
      </c>
    </row>
    <row r="1134" spans="1:3" x14ac:dyDescent="0.25">
      <c r="A1134">
        <v>1128</v>
      </c>
      <c r="B1134" t="str">
        <f>"00737258"</f>
        <v>00737258</v>
      </c>
      <c r="C1134" t="s">
        <v>7</v>
      </c>
    </row>
    <row r="1135" spans="1:3" x14ac:dyDescent="0.25">
      <c r="A1135">
        <v>1129</v>
      </c>
      <c r="B1135" t="str">
        <f>"00493283"</f>
        <v>00493283</v>
      </c>
      <c r="C1135" t="s">
        <v>7</v>
      </c>
    </row>
    <row r="1136" spans="1:3" x14ac:dyDescent="0.25">
      <c r="A1136">
        <v>1130</v>
      </c>
      <c r="B1136" t="str">
        <f>"200808000409"</f>
        <v>200808000409</v>
      </c>
      <c r="C1136" t="s">
        <v>6</v>
      </c>
    </row>
    <row r="1137" spans="1:3" x14ac:dyDescent="0.25">
      <c r="A1137">
        <v>1131</v>
      </c>
      <c r="B1137" t="str">
        <f>"201510002581"</f>
        <v>201510002581</v>
      </c>
      <c r="C1137" t="s">
        <v>6</v>
      </c>
    </row>
    <row r="1138" spans="1:3" x14ac:dyDescent="0.25">
      <c r="A1138">
        <v>1132</v>
      </c>
      <c r="B1138" t="str">
        <f>"00031479"</f>
        <v>00031479</v>
      </c>
      <c r="C1138" t="s">
        <v>6</v>
      </c>
    </row>
    <row r="1139" spans="1:3" x14ac:dyDescent="0.25">
      <c r="A1139">
        <v>1133</v>
      </c>
      <c r="B1139" t="str">
        <f>"200802009607"</f>
        <v>200802009607</v>
      </c>
      <c r="C1139" t="s">
        <v>7</v>
      </c>
    </row>
    <row r="1140" spans="1:3" x14ac:dyDescent="0.25">
      <c r="A1140">
        <v>1134</v>
      </c>
      <c r="B1140" t="str">
        <f>"00188348"</f>
        <v>00188348</v>
      </c>
      <c r="C1140" t="s">
        <v>6</v>
      </c>
    </row>
    <row r="1141" spans="1:3" x14ac:dyDescent="0.25">
      <c r="A1141">
        <v>1135</v>
      </c>
      <c r="B1141" t="str">
        <f>"201401000186"</f>
        <v>201401000186</v>
      </c>
      <c r="C1141" t="s">
        <v>7</v>
      </c>
    </row>
    <row r="1142" spans="1:3" x14ac:dyDescent="0.25">
      <c r="A1142">
        <v>1136</v>
      </c>
      <c r="B1142" t="str">
        <f>"00023306"</f>
        <v>00023306</v>
      </c>
      <c r="C1142" t="s">
        <v>6</v>
      </c>
    </row>
    <row r="1143" spans="1:3" x14ac:dyDescent="0.25">
      <c r="A1143">
        <v>1137</v>
      </c>
      <c r="B1143" t="str">
        <f>"00229025"</f>
        <v>00229025</v>
      </c>
      <c r="C1143" t="s">
        <v>6</v>
      </c>
    </row>
    <row r="1144" spans="1:3" x14ac:dyDescent="0.25">
      <c r="A1144">
        <v>1138</v>
      </c>
      <c r="B1144" t="str">
        <f>"00479315"</f>
        <v>00479315</v>
      </c>
      <c r="C1144" t="s">
        <v>6</v>
      </c>
    </row>
    <row r="1145" spans="1:3" x14ac:dyDescent="0.25">
      <c r="A1145">
        <v>1139</v>
      </c>
      <c r="B1145" t="str">
        <f>"201511040273"</f>
        <v>201511040273</v>
      </c>
      <c r="C1145" t="s">
        <v>6</v>
      </c>
    </row>
    <row r="1146" spans="1:3" x14ac:dyDescent="0.25">
      <c r="A1146">
        <v>1140</v>
      </c>
      <c r="B1146" t="str">
        <f>"201511025692"</f>
        <v>201511025692</v>
      </c>
      <c r="C1146" t="s">
        <v>6</v>
      </c>
    </row>
    <row r="1147" spans="1:3" x14ac:dyDescent="0.25">
      <c r="A1147">
        <v>1141</v>
      </c>
      <c r="B1147" t="str">
        <f>"201412000213"</f>
        <v>201412000213</v>
      </c>
      <c r="C1147" t="s">
        <v>7</v>
      </c>
    </row>
    <row r="1148" spans="1:3" x14ac:dyDescent="0.25">
      <c r="A1148">
        <v>1142</v>
      </c>
      <c r="B1148" t="str">
        <f>"00728996"</f>
        <v>00728996</v>
      </c>
      <c r="C1148" t="s">
        <v>7</v>
      </c>
    </row>
    <row r="1149" spans="1:3" x14ac:dyDescent="0.25">
      <c r="A1149">
        <v>1143</v>
      </c>
      <c r="B1149" t="str">
        <f>"201511038345"</f>
        <v>201511038345</v>
      </c>
      <c r="C1149" t="s">
        <v>6</v>
      </c>
    </row>
    <row r="1150" spans="1:3" x14ac:dyDescent="0.25">
      <c r="A1150">
        <v>1144</v>
      </c>
      <c r="B1150" t="str">
        <f>"00093316"</f>
        <v>00093316</v>
      </c>
      <c r="C1150" t="s">
        <v>7</v>
      </c>
    </row>
    <row r="1151" spans="1:3" x14ac:dyDescent="0.25">
      <c r="A1151">
        <v>1145</v>
      </c>
      <c r="B1151" t="str">
        <f>"201511039896"</f>
        <v>201511039896</v>
      </c>
      <c r="C1151" t="s">
        <v>6</v>
      </c>
    </row>
    <row r="1152" spans="1:3" x14ac:dyDescent="0.25">
      <c r="A1152">
        <v>1146</v>
      </c>
      <c r="B1152" t="str">
        <f>"201412006762"</f>
        <v>201412006762</v>
      </c>
      <c r="C1152" t="s">
        <v>7</v>
      </c>
    </row>
    <row r="1153" spans="1:3" x14ac:dyDescent="0.25">
      <c r="A1153">
        <v>1147</v>
      </c>
      <c r="B1153" t="str">
        <f>"201512000167"</f>
        <v>201512000167</v>
      </c>
      <c r="C1153" t="s">
        <v>7</v>
      </c>
    </row>
    <row r="1154" spans="1:3" x14ac:dyDescent="0.25">
      <c r="A1154">
        <v>1148</v>
      </c>
      <c r="B1154" t="str">
        <f>"00505777"</f>
        <v>00505777</v>
      </c>
      <c r="C1154" t="s">
        <v>6</v>
      </c>
    </row>
    <row r="1155" spans="1:3" x14ac:dyDescent="0.25">
      <c r="A1155">
        <v>1149</v>
      </c>
      <c r="B1155" t="str">
        <f>"00738216"</f>
        <v>00738216</v>
      </c>
      <c r="C1155" t="s">
        <v>6</v>
      </c>
    </row>
    <row r="1156" spans="1:3" x14ac:dyDescent="0.25">
      <c r="A1156">
        <v>1150</v>
      </c>
      <c r="B1156" t="str">
        <f>"00737975"</f>
        <v>00737975</v>
      </c>
      <c r="C1156" t="s">
        <v>6</v>
      </c>
    </row>
    <row r="1157" spans="1:3" x14ac:dyDescent="0.25">
      <c r="A1157">
        <v>1151</v>
      </c>
      <c r="B1157" t="str">
        <f>"201511011430"</f>
        <v>201511011430</v>
      </c>
      <c r="C1157" t="s">
        <v>7</v>
      </c>
    </row>
    <row r="1158" spans="1:3" x14ac:dyDescent="0.25">
      <c r="A1158">
        <v>1152</v>
      </c>
      <c r="B1158" t="str">
        <f>"00741602"</f>
        <v>00741602</v>
      </c>
      <c r="C1158" t="s">
        <v>6</v>
      </c>
    </row>
    <row r="1159" spans="1:3" x14ac:dyDescent="0.25">
      <c r="A1159">
        <v>1153</v>
      </c>
      <c r="B1159" t="str">
        <f>"00740067"</f>
        <v>00740067</v>
      </c>
      <c r="C1159" t="s">
        <v>7</v>
      </c>
    </row>
    <row r="1160" spans="1:3" x14ac:dyDescent="0.25">
      <c r="A1160">
        <v>1154</v>
      </c>
      <c r="B1160" t="str">
        <f>"00634754"</f>
        <v>00634754</v>
      </c>
      <c r="C1160" t="s">
        <v>6</v>
      </c>
    </row>
    <row r="1161" spans="1:3" x14ac:dyDescent="0.25">
      <c r="A1161">
        <v>1155</v>
      </c>
      <c r="B1161" t="str">
        <f>"00531812"</f>
        <v>00531812</v>
      </c>
      <c r="C1161" t="s">
        <v>6</v>
      </c>
    </row>
    <row r="1162" spans="1:3" x14ac:dyDescent="0.25">
      <c r="A1162">
        <v>1156</v>
      </c>
      <c r="B1162" t="str">
        <f>"00735051"</f>
        <v>00735051</v>
      </c>
      <c r="C1162" t="s">
        <v>6</v>
      </c>
    </row>
    <row r="1163" spans="1:3" x14ac:dyDescent="0.25">
      <c r="A1163">
        <v>1157</v>
      </c>
      <c r="B1163" t="str">
        <f>"00737401"</f>
        <v>00737401</v>
      </c>
      <c r="C1163" t="s">
        <v>7</v>
      </c>
    </row>
    <row r="1164" spans="1:3" x14ac:dyDescent="0.25">
      <c r="A1164">
        <v>1158</v>
      </c>
      <c r="B1164" t="str">
        <f>"00724573"</f>
        <v>00724573</v>
      </c>
      <c r="C1164" t="s">
        <v>6</v>
      </c>
    </row>
    <row r="1165" spans="1:3" x14ac:dyDescent="0.25">
      <c r="A1165">
        <v>1159</v>
      </c>
      <c r="B1165" t="str">
        <f>"201510002181"</f>
        <v>201510002181</v>
      </c>
      <c r="C1165" t="s">
        <v>6</v>
      </c>
    </row>
    <row r="1166" spans="1:3" x14ac:dyDescent="0.25">
      <c r="A1166">
        <v>1160</v>
      </c>
      <c r="B1166" t="str">
        <f>"201511016606"</f>
        <v>201511016606</v>
      </c>
      <c r="C1166" t="s">
        <v>6</v>
      </c>
    </row>
    <row r="1167" spans="1:3" x14ac:dyDescent="0.25">
      <c r="A1167">
        <v>1161</v>
      </c>
      <c r="B1167" t="str">
        <f>"201106000062"</f>
        <v>201106000062</v>
      </c>
      <c r="C1167" t="s">
        <v>6</v>
      </c>
    </row>
    <row r="1168" spans="1:3" x14ac:dyDescent="0.25">
      <c r="A1168">
        <v>1162</v>
      </c>
      <c r="B1168" t="str">
        <f>"00227540"</f>
        <v>00227540</v>
      </c>
      <c r="C1168" t="s">
        <v>7</v>
      </c>
    </row>
    <row r="1169" spans="1:3" x14ac:dyDescent="0.25">
      <c r="A1169">
        <v>1163</v>
      </c>
      <c r="B1169" t="str">
        <f>"00477671"</f>
        <v>00477671</v>
      </c>
      <c r="C1169" t="s">
        <v>6</v>
      </c>
    </row>
    <row r="1170" spans="1:3" x14ac:dyDescent="0.25">
      <c r="A1170">
        <v>1164</v>
      </c>
      <c r="B1170" t="str">
        <f>"00021097"</f>
        <v>00021097</v>
      </c>
      <c r="C1170" t="s">
        <v>7</v>
      </c>
    </row>
    <row r="1171" spans="1:3" x14ac:dyDescent="0.25">
      <c r="A1171">
        <v>1165</v>
      </c>
      <c r="B1171" t="str">
        <f>"00720825"</f>
        <v>00720825</v>
      </c>
      <c r="C1171" t="s">
        <v>10</v>
      </c>
    </row>
    <row r="1172" spans="1:3" x14ac:dyDescent="0.25">
      <c r="A1172">
        <v>1166</v>
      </c>
      <c r="B1172" t="str">
        <f>"00523147"</f>
        <v>00523147</v>
      </c>
      <c r="C1172" t="s">
        <v>6</v>
      </c>
    </row>
    <row r="1173" spans="1:3" x14ac:dyDescent="0.25">
      <c r="A1173">
        <v>1167</v>
      </c>
      <c r="B1173" t="str">
        <f>"201511024128"</f>
        <v>201511024128</v>
      </c>
      <c r="C1173" t="s">
        <v>6</v>
      </c>
    </row>
    <row r="1174" spans="1:3" x14ac:dyDescent="0.25">
      <c r="A1174">
        <v>1168</v>
      </c>
      <c r="B1174" t="str">
        <f>"201511017678"</f>
        <v>201511017678</v>
      </c>
      <c r="C1174" t="s">
        <v>6</v>
      </c>
    </row>
    <row r="1175" spans="1:3" x14ac:dyDescent="0.25">
      <c r="A1175">
        <v>1169</v>
      </c>
      <c r="B1175" t="str">
        <f>"00497474"</f>
        <v>00497474</v>
      </c>
      <c r="C1175" t="s">
        <v>7</v>
      </c>
    </row>
    <row r="1176" spans="1:3" x14ac:dyDescent="0.25">
      <c r="A1176">
        <v>1170</v>
      </c>
      <c r="B1176" t="str">
        <f>"00216724"</f>
        <v>00216724</v>
      </c>
      <c r="C1176" t="s">
        <v>7</v>
      </c>
    </row>
    <row r="1177" spans="1:3" x14ac:dyDescent="0.25">
      <c r="A1177">
        <v>1171</v>
      </c>
      <c r="B1177" t="str">
        <f>"00163258"</f>
        <v>00163258</v>
      </c>
      <c r="C1177" t="s">
        <v>7</v>
      </c>
    </row>
    <row r="1178" spans="1:3" x14ac:dyDescent="0.25">
      <c r="A1178">
        <v>1172</v>
      </c>
      <c r="B1178" t="str">
        <f>"201511021125"</f>
        <v>201511021125</v>
      </c>
      <c r="C1178" t="s">
        <v>7</v>
      </c>
    </row>
    <row r="1179" spans="1:3" x14ac:dyDescent="0.25">
      <c r="A1179">
        <v>1173</v>
      </c>
      <c r="B1179" t="str">
        <f>"201511025614"</f>
        <v>201511025614</v>
      </c>
      <c r="C1179" t="s">
        <v>6</v>
      </c>
    </row>
    <row r="1180" spans="1:3" x14ac:dyDescent="0.25">
      <c r="A1180">
        <v>1174</v>
      </c>
      <c r="B1180" t="str">
        <f>"200712002421"</f>
        <v>200712002421</v>
      </c>
      <c r="C1180" t="s">
        <v>6</v>
      </c>
    </row>
    <row r="1181" spans="1:3" x14ac:dyDescent="0.25">
      <c r="A1181">
        <v>1175</v>
      </c>
      <c r="B1181" t="str">
        <f>"00723849"</f>
        <v>00723849</v>
      </c>
      <c r="C1181" t="s">
        <v>7</v>
      </c>
    </row>
    <row r="1182" spans="1:3" x14ac:dyDescent="0.25">
      <c r="A1182">
        <v>1176</v>
      </c>
      <c r="B1182" t="str">
        <f>"201511038102"</f>
        <v>201511038102</v>
      </c>
      <c r="C1182" t="s">
        <v>6</v>
      </c>
    </row>
    <row r="1183" spans="1:3" x14ac:dyDescent="0.25">
      <c r="A1183">
        <v>1177</v>
      </c>
      <c r="B1183" t="str">
        <f>"201511023840"</f>
        <v>201511023840</v>
      </c>
      <c r="C1183" t="s">
        <v>6</v>
      </c>
    </row>
    <row r="1184" spans="1:3" x14ac:dyDescent="0.25">
      <c r="A1184">
        <v>1178</v>
      </c>
      <c r="B1184" t="str">
        <f>"00255357"</f>
        <v>00255357</v>
      </c>
      <c r="C1184" t="s">
        <v>7</v>
      </c>
    </row>
    <row r="1185" spans="1:3" x14ac:dyDescent="0.25">
      <c r="A1185">
        <v>1179</v>
      </c>
      <c r="B1185" t="str">
        <f>"201410003238"</f>
        <v>201410003238</v>
      </c>
      <c r="C1185" t="s">
        <v>6</v>
      </c>
    </row>
    <row r="1186" spans="1:3" x14ac:dyDescent="0.25">
      <c r="A1186">
        <v>1180</v>
      </c>
      <c r="B1186" t="str">
        <f>"00740472"</f>
        <v>00740472</v>
      </c>
      <c r="C1186" t="s">
        <v>6</v>
      </c>
    </row>
    <row r="1187" spans="1:3" x14ac:dyDescent="0.25">
      <c r="A1187">
        <v>1181</v>
      </c>
      <c r="B1187" t="str">
        <f>"00729790"</f>
        <v>00729790</v>
      </c>
      <c r="C1187" t="s">
        <v>6</v>
      </c>
    </row>
    <row r="1188" spans="1:3" x14ac:dyDescent="0.25">
      <c r="A1188">
        <v>1182</v>
      </c>
      <c r="B1188" t="str">
        <f>"00742621"</f>
        <v>00742621</v>
      </c>
      <c r="C1188" t="s">
        <v>6</v>
      </c>
    </row>
    <row r="1189" spans="1:3" x14ac:dyDescent="0.25">
      <c r="A1189">
        <v>1183</v>
      </c>
      <c r="B1189" t="str">
        <f>"00240125"</f>
        <v>00240125</v>
      </c>
      <c r="C1189" t="s">
        <v>7</v>
      </c>
    </row>
    <row r="1190" spans="1:3" x14ac:dyDescent="0.25">
      <c r="A1190">
        <v>1184</v>
      </c>
      <c r="B1190" t="str">
        <f>"00029834"</f>
        <v>00029834</v>
      </c>
      <c r="C1190" t="s">
        <v>6</v>
      </c>
    </row>
    <row r="1191" spans="1:3" x14ac:dyDescent="0.25">
      <c r="A1191">
        <v>1185</v>
      </c>
      <c r="B1191" t="str">
        <f>"201511041968"</f>
        <v>201511041968</v>
      </c>
      <c r="C1191" t="s">
        <v>7</v>
      </c>
    </row>
    <row r="1192" spans="1:3" x14ac:dyDescent="0.25">
      <c r="A1192">
        <v>1186</v>
      </c>
      <c r="B1192" t="str">
        <f>"201511010117"</f>
        <v>201511010117</v>
      </c>
      <c r="C1192" t="s">
        <v>6</v>
      </c>
    </row>
    <row r="1193" spans="1:3" x14ac:dyDescent="0.25">
      <c r="A1193">
        <v>1187</v>
      </c>
      <c r="B1193" t="str">
        <f>"201510003676"</f>
        <v>201510003676</v>
      </c>
      <c r="C1193" t="s">
        <v>6</v>
      </c>
    </row>
    <row r="1194" spans="1:3" x14ac:dyDescent="0.25">
      <c r="A1194">
        <v>1188</v>
      </c>
      <c r="B1194" t="str">
        <f>"00147270"</f>
        <v>00147270</v>
      </c>
      <c r="C1194" t="s">
        <v>7</v>
      </c>
    </row>
    <row r="1195" spans="1:3" x14ac:dyDescent="0.25">
      <c r="A1195">
        <v>1189</v>
      </c>
      <c r="B1195" t="str">
        <f>"00728010"</f>
        <v>00728010</v>
      </c>
      <c r="C1195" t="s">
        <v>7</v>
      </c>
    </row>
    <row r="1196" spans="1:3" x14ac:dyDescent="0.25">
      <c r="A1196">
        <v>1190</v>
      </c>
      <c r="B1196" t="str">
        <f>"00740466"</f>
        <v>00740466</v>
      </c>
      <c r="C1196" t="s">
        <v>7</v>
      </c>
    </row>
    <row r="1197" spans="1:3" x14ac:dyDescent="0.25">
      <c r="A1197">
        <v>1191</v>
      </c>
      <c r="B1197" t="str">
        <f>"00735968"</f>
        <v>00735968</v>
      </c>
      <c r="C1197" t="s">
        <v>7</v>
      </c>
    </row>
    <row r="1198" spans="1:3" x14ac:dyDescent="0.25">
      <c r="A1198">
        <v>1192</v>
      </c>
      <c r="B1198" t="str">
        <f>"00490991"</f>
        <v>00490991</v>
      </c>
      <c r="C1198" t="s">
        <v>7</v>
      </c>
    </row>
    <row r="1199" spans="1:3" x14ac:dyDescent="0.25">
      <c r="A1199">
        <v>1193</v>
      </c>
      <c r="B1199" t="str">
        <f>"201511027111"</f>
        <v>201511027111</v>
      </c>
      <c r="C1199" t="s">
        <v>6</v>
      </c>
    </row>
    <row r="1200" spans="1:3" x14ac:dyDescent="0.25">
      <c r="A1200">
        <v>1194</v>
      </c>
      <c r="B1200" t="str">
        <f>"00561701"</f>
        <v>00561701</v>
      </c>
      <c r="C1200" t="s">
        <v>7</v>
      </c>
    </row>
    <row r="1201" spans="1:3" x14ac:dyDescent="0.25">
      <c r="A1201">
        <v>1195</v>
      </c>
      <c r="B1201" t="str">
        <f>"00500155"</f>
        <v>00500155</v>
      </c>
      <c r="C1201" t="s">
        <v>6</v>
      </c>
    </row>
    <row r="1202" spans="1:3" x14ac:dyDescent="0.25">
      <c r="A1202">
        <v>1196</v>
      </c>
      <c r="B1202" t="str">
        <f>"201406018946"</f>
        <v>201406018946</v>
      </c>
      <c r="C1202" t="s">
        <v>7</v>
      </c>
    </row>
    <row r="1203" spans="1:3" x14ac:dyDescent="0.25">
      <c r="A1203">
        <v>1197</v>
      </c>
      <c r="B1203" t="str">
        <f>"201511027008"</f>
        <v>201511027008</v>
      </c>
      <c r="C1203" t="s">
        <v>6</v>
      </c>
    </row>
    <row r="1204" spans="1:3" x14ac:dyDescent="0.25">
      <c r="A1204">
        <v>1198</v>
      </c>
      <c r="B1204" t="str">
        <f>"00721598"</f>
        <v>00721598</v>
      </c>
      <c r="C1204" t="s">
        <v>6</v>
      </c>
    </row>
    <row r="1205" spans="1:3" x14ac:dyDescent="0.25">
      <c r="A1205">
        <v>1199</v>
      </c>
      <c r="B1205" t="str">
        <f>"00734679"</f>
        <v>00734679</v>
      </c>
      <c r="C1205" t="s">
        <v>6</v>
      </c>
    </row>
    <row r="1206" spans="1:3" x14ac:dyDescent="0.25">
      <c r="A1206">
        <v>1200</v>
      </c>
      <c r="B1206" t="str">
        <f>"00496538"</f>
        <v>00496538</v>
      </c>
      <c r="C1206" t="s">
        <v>6</v>
      </c>
    </row>
    <row r="1207" spans="1:3" x14ac:dyDescent="0.25">
      <c r="A1207">
        <v>1201</v>
      </c>
      <c r="B1207" t="str">
        <f>"00530530"</f>
        <v>00530530</v>
      </c>
      <c r="C1207" t="s">
        <v>6</v>
      </c>
    </row>
    <row r="1208" spans="1:3" x14ac:dyDescent="0.25">
      <c r="A1208">
        <v>1202</v>
      </c>
      <c r="B1208" t="str">
        <f>"201402008434"</f>
        <v>201402008434</v>
      </c>
      <c r="C1208" t="s">
        <v>7</v>
      </c>
    </row>
    <row r="1209" spans="1:3" x14ac:dyDescent="0.25">
      <c r="A1209">
        <v>1203</v>
      </c>
      <c r="B1209" t="str">
        <f>"201005000027"</f>
        <v>201005000027</v>
      </c>
      <c r="C1209" t="s">
        <v>7</v>
      </c>
    </row>
    <row r="1210" spans="1:3" x14ac:dyDescent="0.25">
      <c r="A1210">
        <v>1204</v>
      </c>
      <c r="B1210" t="str">
        <f>"201511043209"</f>
        <v>201511043209</v>
      </c>
      <c r="C1210" t="s">
        <v>6</v>
      </c>
    </row>
    <row r="1211" spans="1:3" x14ac:dyDescent="0.25">
      <c r="A1211">
        <v>1205</v>
      </c>
      <c r="B1211" t="str">
        <f>"00684175"</f>
        <v>00684175</v>
      </c>
      <c r="C1211" t="s">
        <v>7</v>
      </c>
    </row>
    <row r="1212" spans="1:3" x14ac:dyDescent="0.25">
      <c r="A1212">
        <v>1206</v>
      </c>
      <c r="B1212" t="str">
        <f>"00485707"</f>
        <v>00485707</v>
      </c>
      <c r="C1212" t="s">
        <v>6</v>
      </c>
    </row>
    <row r="1213" spans="1:3" x14ac:dyDescent="0.25">
      <c r="A1213">
        <v>1207</v>
      </c>
      <c r="B1213" t="str">
        <f>"00663098"</f>
        <v>00663098</v>
      </c>
      <c r="C1213" t="s">
        <v>7</v>
      </c>
    </row>
    <row r="1214" spans="1:3" x14ac:dyDescent="0.25">
      <c r="A1214">
        <v>1208</v>
      </c>
      <c r="B1214" t="str">
        <f>"201511024813"</f>
        <v>201511024813</v>
      </c>
      <c r="C1214" t="s">
        <v>6</v>
      </c>
    </row>
    <row r="1215" spans="1:3" x14ac:dyDescent="0.25">
      <c r="A1215">
        <v>1209</v>
      </c>
      <c r="B1215" t="str">
        <f>"201511030889"</f>
        <v>201511030889</v>
      </c>
      <c r="C1215" t="str">
        <f>"009"</f>
        <v>009</v>
      </c>
    </row>
    <row r="1216" spans="1:3" x14ac:dyDescent="0.25">
      <c r="A1216">
        <v>1210</v>
      </c>
      <c r="B1216" t="str">
        <f>"00491432"</f>
        <v>00491432</v>
      </c>
      <c r="C1216" t="str">
        <f>"010"</f>
        <v>010</v>
      </c>
    </row>
    <row r="1217" spans="1:3" x14ac:dyDescent="0.25">
      <c r="A1217">
        <v>1211</v>
      </c>
      <c r="B1217" t="str">
        <f>"00742597"</f>
        <v>00742597</v>
      </c>
      <c r="C1217" t="s">
        <v>7</v>
      </c>
    </row>
    <row r="1218" spans="1:3" x14ac:dyDescent="0.25">
      <c r="A1218">
        <v>1212</v>
      </c>
      <c r="B1218" t="str">
        <f>"200801001673"</f>
        <v>200801001673</v>
      </c>
      <c r="C1218" t="s">
        <v>7</v>
      </c>
    </row>
    <row r="1219" spans="1:3" x14ac:dyDescent="0.25">
      <c r="A1219">
        <v>1213</v>
      </c>
      <c r="B1219" t="str">
        <f>"201409006037"</f>
        <v>201409006037</v>
      </c>
      <c r="C1219" t="s">
        <v>7</v>
      </c>
    </row>
    <row r="1220" spans="1:3" x14ac:dyDescent="0.25">
      <c r="A1220">
        <v>1214</v>
      </c>
      <c r="B1220" t="str">
        <f>"00486527"</f>
        <v>00486527</v>
      </c>
      <c r="C1220" t="s">
        <v>6</v>
      </c>
    </row>
    <row r="1221" spans="1:3" x14ac:dyDescent="0.25">
      <c r="A1221">
        <v>1215</v>
      </c>
      <c r="B1221" t="str">
        <f>"00141973"</f>
        <v>00141973</v>
      </c>
      <c r="C1221" t="s">
        <v>7</v>
      </c>
    </row>
    <row r="1222" spans="1:3" x14ac:dyDescent="0.25">
      <c r="A1222">
        <v>1216</v>
      </c>
      <c r="B1222" t="str">
        <f>"00541315"</f>
        <v>00541315</v>
      </c>
      <c r="C1222" t="s">
        <v>6</v>
      </c>
    </row>
    <row r="1223" spans="1:3" x14ac:dyDescent="0.25">
      <c r="A1223">
        <v>1217</v>
      </c>
      <c r="B1223" t="str">
        <f>"00739276"</f>
        <v>00739276</v>
      </c>
      <c r="C1223" t="s">
        <v>7</v>
      </c>
    </row>
    <row r="1224" spans="1:3" x14ac:dyDescent="0.25">
      <c r="A1224">
        <v>1218</v>
      </c>
      <c r="B1224" t="str">
        <f>"00743226"</f>
        <v>00743226</v>
      </c>
      <c r="C1224" t="s">
        <v>6</v>
      </c>
    </row>
    <row r="1225" spans="1:3" x14ac:dyDescent="0.25">
      <c r="A1225">
        <v>1219</v>
      </c>
      <c r="B1225" t="str">
        <f>"00093333"</f>
        <v>00093333</v>
      </c>
      <c r="C1225" t="s">
        <v>6</v>
      </c>
    </row>
    <row r="1226" spans="1:3" x14ac:dyDescent="0.25">
      <c r="A1226">
        <v>1220</v>
      </c>
      <c r="B1226" t="str">
        <f>"00731002"</f>
        <v>00731002</v>
      </c>
      <c r="C1226" t="s">
        <v>6</v>
      </c>
    </row>
    <row r="1227" spans="1:3" x14ac:dyDescent="0.25">
      <c r="A1227">
        <v>1221</v>
      </c>
      <c r="B1227" t="str">
        <f>"201511030233"</f>
        <v>201511030233</v>
      </c>
      <c r="C1227" t="s">
        <v>6</v>
      </c>
    </row>
    <row r="1228" spans="1:3" x14ac:dyDescent="0.25">
      <c r="A1228">
        <v>1222</v>
      </c>
      <c r="B1228" t="str">
        <f>"00029375"</f>
        <v>00029375</v>
      </c>
      <c r="C1228" t="s">
        <v>6</v>
      </c>
    </row>
    <row r="1229" spans="1:3" x14ac:dyDescent="0.25">
      <c r="A1229">
        <v>1223</v>
      </c>
      <c r="B1229" t="str">
        <f>"201511039548"</f>
        <v>201511039548</v>
      </c>
      <c r="C1229" t="s">
        <v>7</v>
      </c>
    </row>
    <row r="1230" spans="1:3" x14ac:dyDescent="0.25">
      <c r="A1230">
        <v>1224</v>
      </c>
      <c r="B1230" t="str">
        <f>"00050321"</f>
        <v>00050321</v>
      </c>
      <c r="C1230" t="s">
        <v>6</v>
      </c>
    </row>
    <row r="1231" spans="1:3" x14ac:dyDescent="0.25">
      <c r="A1231">
        <v>1225</v>
      </c>
      <c r="B1231" t="str">
        <f>"201511031822"</f>
        <v>201511031822</v>
      </c>
      <c r="C1231" t="s">
        <v>6</v>
      </c>
    </row>
    <row r="1232" spans="1:3" x14ac:dyDescent="0.25">
      <c r="A1232">
        <v>1226</v>
      </c>
      <c r="B1232" t="str">
        <f>"201511027859"</f>
        <v>201511027859</v>
      </c>
      <c r="C1232" t="s">
        <v>6</v>
      </c>
    </row>
    <row r="1233" spans="1:3" x14ac:dyDescent="0.25">
      <c r="A1233">
        <v>1227</v>
      </c>
      <c r="B1233" t="str">
        <f>"00432310"</f>
        <v>00432310</v>
      </c>
      <c r="C1233" t="s">
        <v>7</v>
      </c>
    </row>
    <row r="1234" spans="1:3" x14ac:dyDescent="0.25">
      <c r="A1234">
        <v>1228</v>
      </c>
      <c r="B1234" t="str">
        <f>"00150721"</f>
        <v>00150721</v>
      </c>
      <c r="C1234" t="s">
        <v>6</v>
      </c>
    </row>
    <row r="1235" spans="1:3" x14ac:dyDescent="0.25">
      <c r="A1235">
        <v>1229</v>
      </c>
      <c r="B1235" t="str">
        <f>"201410009251"</f>
        <v>201410009251</v>
      </c>
      <c r="C1235" t="s">
        <v>6</v>
      </c>
    </row>
    <row r="1236" spans="1:3" x14ac:dyDescent="0.25">
      <c r="A1236">
        <v>1230</v>
      </c>
      <c r="B1236" t="str">
        <f>"201511033773"</f>
        <v>201511033773</v>
      </c>
      <c r="C1236" t="str">
        <f>"010"</f>
        <v>010</v>
      </c>
    </row>
    <row r="1237" spans="1:3" x14ac:dyDescent="0.25">
      <c r="A1237">
        <v>1231</v>
      </c>
      <c r="B1237" t="str">
        <f>"201604000605"</f>
        <v>201604000605</v>
      </c>
      <c r="C1237" t="s">
        <v>6</v>
      </c>
    </row>
    <row r="1238" spans="1:3" x14ac:dyDescent="0.25">
      <c r="A1238">
        <v>1232</v>
      </c>
      <c r="B1238" t="str">
        <f>"00461473"</f>
        <v>00461473</v>
      </c>
      <c r="C1238" t="s">
        <v>7</v>
      </c>
    </row>
    <row r="1239" spans="1:3" x14ac:dyDescent="0.25">
      <c r="A1239">
        <v>1233</v>
      </c>
      <c r="B1239" t="str">
        <f>"00295954"</f>
        <v>00295954</v>
      </c>
      <c r="C1239" t="s">
        <v>7</v>
      </c>
    </row>
    <row r="1240" spans="1:3" x14ac:dyDescent="0.25">
      <c r="A1240">
        <v>1234</v>
      </c>
      <c r="B1240" t="str">
        <f>"00726272"</f>
        <v>00726272</v>
      </c>
      <c r="C1240" t="s">
        <v>7</v>
      </c>
    </row>
    <row r="1241" spans="1:3" x14ac:dyDescent="0.25">
      <c r="A1241">
        <v>1235</v>
      </c>
      <c r="B1241" t="str">
        <f>"201511040012"</f>
        <v>201511040012</v>
      </c>
      <c r="C1241" t="s">
        <v>6</v>
      </c>
    </row>
    <row r="1242" spans="1:3" x14ac:dyDescent="0.25">
      <c r="A1242">
        <v>1236</v>
      </c>
      <c r="B1242" t="str">
        <f>"201511032666"</f>
        <v>201511032666</v>
      </c>
      <c r="C1242" t="s">
        <v>7</v>
      </c>
    </row>
    <row r="1243" spans="1:3" x14ac:dyDescent="0.25">
      <c r="A1243">
        <v>1237</v>
      </c>
      <c r="B1243" t="str">
        <f>"201401002301"</f>
        <v>201401002301</v>
      </c>
      <c r="C1243" t="s">
        <v>7</v>
      </c>
    </row>
    <row r="1244" spans="1:3" x14ac:dyDescent="0.25">
      <c r="A1244">
        <v>1238</v>
      </c>
      <c r="B1244" t="str">
        <f>"201511025651"</f>
        <v>201511025651</v>
      </c>
      <c r="C1244" t="s">
        <v>6</v>
      </c>
    </row>
    <row r="1245" spans="1:3" x14ac:dyDescent="0.25">
      <c r="A1245">
        <v>1239</v>
      </c>
      <c r="B1245" t="str">
        <f>"00228934"</f>
        <v>00228934</v>
      </c>
      <c r="C1245" t="s">
        <v>6</v>
      </c>
    </row>
    <row r="1246" spans="1:3" x14ac:dyDescent="0.25">
      <c r="A1246">
        <v>1240</v>
      </c>
      <c r="B1246" t="str">
        <f>"00496135"</f>
        <v>00496135</v>
      </c>
      <c r="C1246" t="s">
        <v>6</v>
      </c>
    </row>
    <row r="1247" spans="1:3" x14ac:dyDescent="0.25">
      <c r="A1247">
        <v>1241</v>
      </c>
      <c r="B1247" t="str">
        <f>"00017276"</f>
        <v>00017276</v>
      </c>
      <c r="C1247" t="s">
        <v>7</v>
      </c>
    </row>
    <row r="1248" spans="1:3" x14ac:dyDescent="0.25">
      <c r="A1248">
        <v>1242</v>
      </c>
      <c r="B1248" t="str">
        <f>"00003613"</f>
        <v>00003613</v>
      </c>
      <c r="C1248" t="s">
        <v>6</v>
      </c>
    </row>
    <row r="1249" spans="1:3" x14ac:dyDescent="0.25">
      <c r="A1249">
        <v>1243</v>
      </c>
      <c r="B1249" t="str">
        <f>"201403000140"</f>
        <v>201403000140</v>
      </c>
      <c r="C1249" t="s">
        <v>7</v>
      </c>
    </row>
    <row r="1250" spans="1:3" x14ac:dyDescent="0.25">
      <c r="A1250">
        <v>1244</v>
      </c>
      <c r="B1250" t="str">
        <f>"201511027742"</f>
        <v>201511027742</v>
      </c>
      <c r="C1250" t="s">
        <v>6</v>
      </c>
    </row>
    <row r="1251" spans="1:3" x14ac:dyDescent="0.25">
      <c r="A1251">
        <v>1245</v>
      </c>
      <c r="B1251" t="str">
        <f>"00236691"</f>
        <v>00236691</v>
      </c>
      <c r="C1251" t="s">
        <v>7</v>
      </c>
    </row>
    <row r="1252" spans="1:3" x14ac:dyDescent="0.25">
      <c r="A1252">
        <v>1246</v>
      </c>
      <c r="B1252" t="str">
        <f>"00445851"</f>
        <v>00445851</v>
      </c>
      <c r="C1252" t="s">
        <v>7</v>
      </c>
    </row>
    <row r="1253" spans="1:3" x14ac:dyDescent="0.25">
      <c r="A1253">
        <v>1247</v>
      </c>
      <c r="B1253" t="str">
        <f>"201502002614"</f>
        <v>201502002614</v>
      </c>
      <c r="C1253" t="s">
        <v>6</v>
      </c>
    </row>
    <row r="1254" spans="1:3" x14ac:dyDescent="0.25">
      <c r="A1254">
        <v>1248</v>
      </c>
      <c r="B1254" t="str">
        <f>"201511031678"</f>
        <v>201511031678</v>
      </c>
      <c r="C1254" t="str">
        <f>"001"</f>
        <v>001</v>
      </c>
    </row>
    <row r="1255" spans="1:3" x14ac:dyDescent="0.25">
      <c r="A1255">
        <v>1249</v>
      </c>
      <c r="B1255" t="str">
        <f>"201511005133"</f>
        <v>201511005133</v>
      </c>
      <c r="C1255" t="s">
        <v>6</v>
      </c>
    </row>
    <row r="1256" spans="1:3" x14ac:dyDescent="0.25">
      <c r="A1256">
        <v>1250</v>
      </c>
      <c r="B1256" t="str">
        <f>"00223910"</f>
        <v>00223910</v>
      </c>
      <c r="C1256" t="s">
        <v>6</v>
      </c>
    </row>
    <row r="1257" spans="1:3" x14ac:dyDescent="0.25">
      <c r="A1257">
        <v>1251</v>
      </c>
      <c r="B1257" t="str">
        <f>"00547490"</f>
        <v>00547490</v>
      </c>
      <c r="C1257" t="s">
        <v>7</v>
      </c>
    </row>
    <row r="1258" spans="1:3" x14ac:dyDescent="0.25">
      <c r="A1258">
        <v>1252</v>
      </c>
      <c r="B1258" t="str">
        <f>"201506002106"</f>
        <v>201506002106</v>
      </c>
      <c r="C1258" t="s">
        <v>7</v>
      </c>
    </row>
    <row r="1259" spans="1:3" x14ac:dyDescent="0.25">
      <c r="A1259">
        <v>1253</v>
      </c>
      <c r="B1259" t="str">
        <f>"200801003769"</f>
        <v>200801003769</v>
      </c>
      <c r="C1259" t="s">
        <v>7</v>
      </c>
    </row>
    <row r="1260" spans="1:3" x14ac:dyDescent="0.25">
      <c r="A1260">
        <v>1254</v>
      </c>
      <c r="B1260" t="str">
        <f>"00024932"</f>
        <v>00024932</v>
      </c>
      <c r="C1260" t="s">
        <v>6</v>
      </c>
    </row>
    <row r="1261" spans="1:3" x14ac:dyDescent="0.25">
      <c r="A1261">
        <v>1255</v>
      </c>
      <c r="B1261" t="str">
        <f>"201406003706"</f>
        <v>201406003706</v>
      </c>
      <c r="C1261" t="s">
        <v>10</v>
      </c>
    </row>
    <row r="1262" spans="1:3" x14ac:dyDescent="0.25">
      <c r="A1262">
        <v>1256</v>
      </c>
      <c r="B1262" t="str">
        <f>"201511008039"</f>
        <v>201511008039</v>
      </c>
      <c r="C1262" t="s">
        <v>6</v>
      </c>
    </row>
    <row r="1263" spans="1:3" x14ac:dyDescent="0.25">
      <c r="A1263">
        <v>1257</v>
      </c>
      <c r="B1263" t="str">
        <f>"00498577"</f>
        <v>00498577</v>
      </c>
      <c r="C1263" t="s">
        <v>7</v>
      </c>
    </row>
    <row r="1264" spans="1:3" x14ac:dyDescent="0.25">
      <c r="A1264">
        <v>1258</v>
      </c>
      <c r="B1264" t="str">
        <f>"201511029960"</f>
        <v>201511029960</v>
      </c>
      <c r="C1264" t="s">
        <v>6</v>
      </c>
    </row>
    <row r="1265" spans="1:3" x14ac:dyDescent="0.25">
      <c r="A1265">
        <v>1259</v>
      </c>
      <c r="B1265" t="str">
        <f>"201511005338"</f>
        <v>201511005338</v>
      </c>
      <c r="C1265" t="s">
        <v>6</v>
      </c>
    </row>
    <row r="1266" spans="1:3" x14ac:dyDescent="0.25">
      <c r="A1266">
        <v>1260</v>
      </c>
      <c r="B1266" t="str">
        <f>"00494718"</f>
        <v>00494718</v>
      </c>
      <c r="C1266" t="s">
        <v>7</v>
      </c>
    </row>
    <row r="1267" spans="1:3" x14ac:dyDescent="0.25">
      <c r="A1267">
        <v>1261</v>
      </c>
      <c r="B1267" t="str">
        <f>"00484065"</f>
        <v>00484065</v>
      </c>
      <c r="C1267" t="s">
        <v>6</v>
      </c>
    </row>
    <row r="1268" spans="1:3" x14ac:dyDescent="0.25">
      <c r="A1268">
        <v>1262</v>
      </c>
      <c r="B1268" t="str">
        <f>"201511040510"</f>
        <v>201511040510</v>
      </c>
      <c r="C1268" t="s">
        <v>7</v>
      </c>
    </row>
    <row r="1269" spans="1:3" x14ac:dyDescent="0.25">
      <c r="A1269">
        <v>1263</v>
      </c>
      <c r="B1269" t="str">
        <f>"00561211"</f>
        <v>00561211</v>
      </c>
      <c r="C1269" t="s">
        <v>7</v>
      </c>
    </row>
    <row r="1270" spans="1:3" x14ac:dyDescent="0.25">
      <c r="A1270">
        <v>1264</v>
      </c>
      <c r="B1270" t="str">
        <f>"201511034708"</f>
        <v>201511034708</v>
      </c>
      <c r="C1270" t="s">
        <v>6</v>
      </c>
    </row>
    <row r="1271" spans="1:3" x14ac:dyDescent="0.25">
      <c r="A1271">
        <v>1265</v>
      </c>
      <c r="B1271" t="str">
        <f>"00541901"</f>
        <v>00541901</v>
      </c>
      <c r="C1271" t="s">
        <v>7</v>
      </c>
    </row>
    <row r="1272" spans="1:3" x14ac:dyDescent="0.25">
      <c r="A1272">
        <v>1266</v>
      </c>
      <c r="B1272" t="str">
        <f>"00704376"</f>
        <v>00704376</v>
      </c>
      <c r="C1272" t="s">
        <v>7</v>
      </c>
    </row>
    <row r="1273" spans="1:3" x14ac:dyDescent="0.25">
      <c r="A1273">
        <v>1267</v>
      </c>
      <c r="B1273" t="str">
        <f>"201511034605"</f>
        <v>201511034605</v>
      </c>
      <c r="C1273" t="s">
        <v>6</v>
      </c>
    </row>
    <row r="1274" spans="1:3" x14ac:dyDescent="0.25">
      <c r="A1274">
        <v>1268</v>
      </c>
      <c r="B1274" t="str">
        <f>"00115314"</f>
        <v>00115314</v>
      </c>
      <c r="C1274" t="s">
        <v>7</v>
      </c>
    </row>
    <row r="1275" spans="1:3" x14ac:dyDescent="0.25">
      <c r="A1275">
        <v>1269</v>
      </c>
      <c r="B1275" t="str">
        <f>"201511007193"</f>
        <v>201511007193</v>
      </c>
      <c r="C1275" t="s">
        <v>7</v>
      </c>
    </row>
    <row r="1276" spans="1:3" x14ac:dyDescent="0.25">
      <c r="A1276">
        <v>1270</v>
      </c>
      <c r="B1276" t="str">
        <f>"201511019107"</f>
        <v>201511019107</v>
      </c>
      <c r="C1276" t="s">
        <v>6</v>
      </c>
    </row>
    <row r="1277" spans="1:3" x14ac:dyDescent="0.25">
      <c r="A1277">
        <v>1271</v>
      </c>
      <c r="B1277" t="str">
        <f>"00225357"</f>
        <v>00225357</v>
      </c>
      <c r="C1277" t="str">
        <f>"009"</f>
        <v>009</v>
      </c>
    </row>
    <row r="1278" spans="1:3" x14ac:dyDescent="0.25">
      <c r="A1278">
        <v>1272</v>
      </c>
      <c r="B1278" t="str">
        <f>"201003000138"</f>
        <v>201003000138</v>
      </c>
      <c r="C1278" t="s">
        <v>7</v>
      </c>
    </row>
    <row r="1279" spans="1:3" x14ac:dyDescent="0.25">
      <c r="A1279">
        <v>1273</v>
      </c>
      <c r="B1279" t="str">
        <f>"00167438"</f>
        <v>00167438</v>
      </c>
      <c r="C1279" t="s">
        <v>6</v>
      </c>
    </row>
    <row r="1280" spans="1:3" x14ac:dyDescent="0.25">
      <c r="A1280">
        <v>1274</v>
      </c>
      <c r="B1280" t="str">
        <f>"00466391"</f>
        <v>00466391</v>
      </c>
      <c r="C1280" t="str">
        <f>"001"</f>
        <v>001</v>
      </c>
    </row>
    <row r="1281" spans="1:3" x14ac:dyDescent="0.25">
      <c r="A1281">
        <v>1275</v>
      </c>
      <c r="B1281" t="str">
        <f>"00070140"</f>
        <v>00070140</v>
      </c>
      <c r="C1281" t="s">
        <v>6</v>
      </c>
    </row>
    <row r="1282" spans="1:3" x14ac:dyDescent="0.25">
      <c r="A1282">
        <v>1276</v>
      </c>
      <c r="B1282" t="str">
        <f>"00542264"</f>
        <v>00542264</v>
      </c>
      <c r="C1282" t="s">
        <v>7</v>
      </c>
    </row>
    <row r="1283" spans="1:3" x14ac:dyDescent="0.25">
      <c r="A1283">
        <v>1277</v>
      </c>
      <c r="B1283" t="str">
        <f>"00227411"</f>
        <v>00227411</v>
      </c>
      <c r="C1283" t="s">
        <v>6</v>
      </c>
    </row>
    <row r="1284" spans="1:3" x14ac:dyDescent="0.25">
      <c r="A1284">
        <v>1278</v>
      </c>
      <c r="B1284" t="str">
        <f>"201510001066"</f>
        <v>201510001066</v>
      </c>
      <c r="C1284" t="s">
        <v>6</v>
      </c>
    </row>
    <row r="1285" spans="1:3" x14ac:dyDescent="0.25">
      <c r="A1285">
        <v>1279</v>
      </c>
      <c r="B1285" t="str">
        <f>"00721059"</f>
        <v>00721059</v>
      </c>
      <c r="C1285" t="s">
        <v>6</v>
      </c>
    </row>
    <row r="1286" spans="1:3" x14ac:dyDescent="0.25">
      <c r="A1286">
        <v>1280</v>
      </c>
      <c r="B1286" t="str">
        <f>"00474272"</f>
        <v>00474272</v>
      </c>
      <c r="C1286" t="s">
        <v>6</v>
      </c>
    </row>
    <row r="1287" spans="1:3" x14ac:dyDescent="0.25">
      <c r="A1287">
        <v>1281</v>
      </c>
      <c r="B1287" t="str">
        <f>"200802010977"</f>
        <v>200802010977</v>
      </c>
      <c r="C1287" t="s">
        <v>7</v>
      </c>
    </row>
    <row r="1288" spans="1:3" x14ac:dyDescent="0.25">
      <c r="A1288">
        <v>1282</v>
      </c>
      <c r="B1288" t="str">
        <f>"00734577"</f>
        <v>00734577</v>
      </c>
      <c r="C1288" t="s">
        <v>7</v>
      </c>
    </row>
    <row r="1289" spans="1:3" x14ac:dyDescent="0.25">
      <c r="A1289">
        <v>1283</v>
      </c>
      <c r="B1289" t="str">
        <f>"00636545"</f>
        <v>00636545</v>
      </c>
      <c r="C1289" t="s">
        <v>7</v>
      </c>
    </row>
    <row r="1290" spans="1:3" x14ac:dyDescent="0.25">
      <c r="A1290">
        <v>1284</v>
      </c>
      <c r="B1290" t="str">
        <f>"201511038622"</f>
        <v>201511038622</v>
      </c>
      <c r="C1290" t="s">
        <v>6</v>
      </c>
    </row>
    <row r="1291" spans="1:3" x14ac:dyDescent="0.25">
      <c r="A1291">
        <v>1285</v>
      </c>
      <c r="B1291" t="str">
        <f>"00630048"</f>
        <v>00630048</v>
      </c>
      <c r="C1291" t="s">
        <v>6</v>
      </c>
    </row>
    <row r="1292" spans="1:3" x14ac:dyDescent="0.25">
      <c r="A1292">
        <v>1286</v>
      </c>
      <c r="B1292" t="str">
        <f>"00020780"</f>
        <v>00020780</v>
      </c>
      <c r="C1292" t="str">
        <f>"001"</f>
        <v>001</v>
      </c>
    </row>
    <row r="1293" spans="1:3" x14ac:dyDescent="0.25">
      <c r="A1293">
        <v>1287</v>
      </c>
      <c r="B1293" t="str">
        <f>"201406012347"</f>
        <v>201406012347</v>
      </c>
      <c r="C1293" t="s">
        <v>7</v>
      </c>
    </row>
    <row r="1294" spans="1:3" x14ac:dyDescent="0.25">
      <c r="A1294">
        <v>1288</v>
      </c>
      <c r="B1294" t="str">
        <f>"00496537"</f>
        <v>00496537</v>
      </c>
      <c r="C1294" t="str">
        <f>"010"</f>
        <v>010</v>
      </c>
    </row>
    <row r="1295" spans="1:3" x14ac:dyDescent="0.25">
      <c r="A1295">
        <v>1289</v>
      </c>
      <c r="B1295" t="str">
        <f>"00112016"</f>
        <v>00112016</v>
      </c>
      <c r="C1295" t="s">
        <v>7</v>
      </c>
    </row>
    <row r="1296" spans="1:3" x14ac:dyDescent="0.25">
      <c r="A1296">
        <v>1290</v>
      </c>
      <c r="B1296" t="str">
        <f>"00487411"</f>
        <v>00487411</v>
      </c>
      <c r="C1296" t="s">
        <v>7</v>
      </c>
    </row>
    <row r="1297" spans="1:3" x14ac:dyDescent="0.25">
      <c r="A1297">
        <v>1291</v>
      </c>
      <c r="B1297" t="str">
        <f>"00020507"</f>
        <v>00020507</v>
      </c>
      <c r="C1297" t="s">
        <v>6</v>
      </c>
    </row>
    <row r="1298" spans="1:3" x14ac:dyDescent="0.25">
      <c r="A1298">
        <v>1292</v>
      </c>
      <c r="B1298" t="str">
        <f>"201411002651"</f>
        <v>201411002651</v>
      </c>
      <c r="C1298" t="s">
        <v>7</v>
      </c>
    </row>
    <row r="1299" spans="1:3" x14ac:dyDescent="0.25">
      <c r="A1299">
        <v>1293</v>
      </c>
      <c r="B1299" t="str">
        <f>"201402008976"</f>
        <v>201402008976</v>
      </c>
      <c r="C1299" t="s">
        <v>6</v>
      </c>
    </row>
    <row r="1300" spans="1:3" x14ac:dyDescent="0.25">
      <c r="A1300">
        <v>1294</v>
      </c>
      <c r="B1300" t="str">
        <f>"00701606"</f>
        <v>00701606</v>
      </c>
      <c r="C1300" t="s">
        <v>7</v>
      </c>
    </row>
    <row r="1301" spans="1:3" x14ac:dyDescent="0.25">
      <c r="A1301">
        <v>1295</v>
      </c>
      <c r="B1301" t="str">
        <f>"00496286"</f>
        <v>00496286</v>
      </c>
      <c r="C1301" t="s">
        <v>6</v>
      </c>
    </row>
    <row r="1302" spans="1:3" x14ac:dyDescent="0.25">
      <c r="A1302">
        <v>1296</v>
      </c>
      <c r="B1302" t="str">
        <f>"00726035"</f>
        <v>00726035</v>
      </c>
      <c r="C1302" t="s">
        <v>7</v>
      </c>
    </row>
    <row r="1303" spans="1:3" x14ac:dyDescent="0.25">
      <c r="A1303">
        <v>1297</v>
      </c>
      <c r="B1303" t="str">
        <f>"00735246"</f>
        <v>00735246</v>
      </c>
      <c r="C1303" t="s">
        <v>7</v>
      </c>
    </row>
    <row r="1304" spans="1:3" x14ac:dyDescent="0.25">
      <c r="A1304">
        <v>1298</v>
      </c>
      <c r="B1304" t="str">
        <f>"00732965"</f>
        <v>00732965</v>
      </c>
      <c r="C1304" t="s">
        <v>7</v>
      </c>
    </row>
    <row r="1305" spans="1:3" x14ac:dyDescent="0.25">
      <c r="A1305">
        <v>1299</v>
      </c>
      <c r="B1305" t="str">
        <f>"00735523"</f>
        <v>00735523</v>
      </c>
      <c r="C1305" t="s">
        <v>7</v>
      </c>
    </row>
    <row r="1306" spans="1:3" x14ac:dyDescent="0.25">
      <c r="A1306">
        <v>1300</v>
      </c>
      <c r="B1306" t="str">
        <f>"201510004024"</f>
        <v>201510004024</v>
      </c>
      <c r="C1306" t="s">
        <v>6</v>
      </c>
    </row>
    <row r="1307" spans="1:3" x14ac:dyDescent="0.25">
      <c r="A1307">
        <v>1301</v>
      </c>
      <c r="B1307" t="str">
        <f>"00655468"</f>
        <v>00655468</v>
      </c>
      <c r="C1307" t="s">
        <v>7</v>
      </c>
    </row>
    <row r="1308" spans="1:3" x14ac:dyDescent="0.25">
      <c r="A1308">
        <v>1302</v>
      </c>
      <c r="B1308" t="str">
        <f>"00739953"</f>
        <v>00739953</v>
      </c>
      <c r="C1308" t="s">
        <v>6</v>
      </c>
    </row>
    <row r="1309" spans="1:3" x14ac:dyDescent="0.25">
      <c r="A1309">
        <v>1303</v>
      </c>
      <c r="B1309" t="str">
        <f>"00466462"</f>
        <v>00466462</v>
      </c>
      <c r="C1309" t="s">
        <v>7</v>
      </c>
    </row>
    <row r="1310" spans="1:3" x14ac:dyDescent="0.25">
      <c r="A1310">
        <v>1304</v>
      </c>
      <c r="B1310" t="str">
        <f>"00153771"</f>
        <v>00153771</v>
      </c>
      <c r="C1310" t="s">
        <v>6</v>
      </c>
    </row>
    <row r="1311" spans="1:3" x14ac:dyDescent="0.25">
      <c r="A1311">
        <v>1305</v>
      </c>
      <c r="B1311" t="str">
        <f>"00727837"</f>
        <v>00727837</v>
      </c>
      <c r="C1311" t="s">
        <v>6</v>
      </c>
    </row>
    <row r="1312" spans="1:3" x14ac:dyDescent="0.25">
      <c r="A1312">
        <v>1306</v>
      </c>
      <c r="B1312" t="str">
        <f>"00727098"</f>
        <v>00727098</v>
      </c>
      <c r="C1312" t="s">
        <v>6</v>
      </c>
    </row>
    <row r="1313" spans="1:3" x14ac:dyDescent="0.25">
      <c r="A1313">
        <v>1307</v>
      </c>
      <c r="B1313" t="str">
        <f>"00739379"</f>
        <v>00739379</v>
      </c>
      <c r="C1313" t="s">
        <v>7</v>
      </c>
    </row>
    <row r="1314" spans="1:3" x14ac:dyDescent="0.25">
      <c r="A1314">
        <v>1308</v>
      </c>
      <c r="B1314" t="str">
        <f>"201511038672"</f>
        <v>201511038672</v>
      </c>
      <c r="C1314" t="s">
        <v>6</v>
      </c>
    </row>
    <row r="1315" spans="1:3" x14ac:dyDescent="0.25">
      <c r="A1315">
        <v>1309</v>
      </c>
      <c r="B1315" t="str">
        <f>"201511009795"</f>
        <v>201511009795</v>
      </c>
      <c r="C1315" t="s">
        <v>7</v>
      </c>
    </row>
    <row r="1316" spans="1:3" x14ac:dyDescent="0.25">
      <c r="A1316">
        <v>1310</v>
      </c>
      <c r="B1316" t="str">
        <f>"00500323"</f>
        <v>00500323</v>
      </c>
      <c r="C1316" t="s">
        <v>6</v>
      </c>
    </row>
    <row r="1317" spans="1:3" x14ac:dyDescent="0.25">
      <c r="A1317">
        <v>1311</v>
      </c>
      <c r="B1317" t="str">
        <f>"201511037641"</f>
        <v>201511037641</v>
      </c>
      <c r="C1317" t="s">
        <v>6</v>
      </c>
    </row>
    <row r="1318" spans="1:3" x14ac:dyDescent="0.25">
      <c r="A1318">
        <v>1312</v>
      </c>
      <c r="B1318" t="str">
        <f>"201512003299"</f>
        <v>201512003299</v>
      </c>
      <c r="C1318" t="s">
        <v>7</v>
      </c>
    </row>
    <row r="1319" spans="1:3" x14ac:dyDescent="0.25">
      <c r="A1319">
        <v>1313</v>
      </c>
      <c r="B1319" t="str">
        <f>"201511030040"</f>
        <v>201511030040</v>
      </c>
      <c r="C1319" t="s">
        <v>6</v>
      </c>
    </row>
    <row r="1320" spans="1:3" x14ac:dyDescent="0.25">
      <c r="A1320">
        <v>1314</v>
      </c>
      <c r="B1320" t="str">
        <f>"201511034585"</f>
        <v>201511034585</v>
      </c>
      <c r="C1320" t="s">
        <v>6</v>
      </c>
    </row>
    <row r="1321" spans="1:3" x14ac:dyDescent="0.25">
      <c r="A1321">
        <v>1315</v>
      </c>
      <c r="B1321" t="str">
        <f>"201511011005"</f>
        <v>201511011005</v>
      </c>
      <c r="C1321" t="s">
        <v>6</v>
      </c>
    </row>
    <row r="1322" spans="1:3" x14ac:dyDescent="0.25">
      <c r="A1322">
        <v>1316</v>
      </c>
      <c r="B1322" t="str">
        <f>"00606971"</f>
        <v>00606971</v>
      </c>
      <c r="C1322" t="s">
        <v>6</v>
      </c>
    </row>
    <row r="1323" spans="1:3" x14ac:dyDescent="0.25">
      <c r="A1323">
        <v>1317</v>
      </c>
      <c r="B1323" t="str">
        <f>"00740519"</f>
        <v>00740519</v>
      </c>
      <c r="C1323" t="s">
        <v>6</v>
      </c>
    </row>
    <row r="1324" spans="1:3" x14ac:dyDescent="0.25">
      <c r="A1324">
        <v>1318</v>
      </c>
      <c r="B1324" t="str">
        <f>"201511028684"</f>
        <v>201511028684</v>
      </c>
      <c r="C1324" t="s">
        <v>7</v>
      </c>
    </row>
    <row r="1325" spans="1:3" x14ac:dyDescent="0.25">
      <c r="A1325">
        <v>1319</v>
      </c>
      <c r="B1325" t="str">
        <f>"00241870"</f>
        <v>00241870</v>
      </c>
      <c r="C1325" t="s">
        <v>7</v>
      </c>
    </row>
    <row r="1326" spans="1:3" x14ac:dyDescent="0.25">
      <c r="A1326">
        <v>1320</v>
      </c>
      <c r="B1326" t="str">
        <f>"00738079"</f>
        <v>00738079</v>
      </c>
      <c r="C1326" t="s">
        <v>6</v>
      </c>
    </row>
    <row r="1327" spans="1:3" x14ac:dyDescent="0.25">
      <c r="A1327">
        <v>1321</v>
      </c>
      <c r="B1327" t="str">
        <f>"00044836"</f>
        <v>00044836</v>
      </c>
      <c r="C1327" t="s">
        <v>6</v>
      </c>
    </row>
    <row r="1328" spans="1:3" x14ac:dyDescent="0.25">
      <c r="A1328">
        <v>1322</v>
      </c>
      <c r="B1328" t="str">
        <f>"201511035385"</f>
        <v>201511035385</v>
      </c>
      <c r="C1328" t="s">
        <v>6</v>
      </c>
    </row>
    <row r="1329" spans="1:3" x14ac:dyDescent="0.25">
      <c r="A1329">
        <v>1323</v>
      </c>
      <c r="B1329" t="str">
        <f>"201511037204"</f>
        <v>201511037204</v>
      </c>
      <c r="C1329" t="s">
        <v>6</v>
      </c>
    </row>
    <row r="1330" spans="1:3" x14ac:dyDescent="0.25">
      <c r="A1330">
        <v>1324</v>
      </c>
      <c r="B1330" t="str">
        <f>"201511030815"</f>
        <v>201511030815</v>
      </c>
      <c r="C1330" t="s">
        <v>7</v>
      </c>
    </row>
    <row r="1331" spans="1:3" x14ac:dyDescent="0.25">
      <c r="A1331">
        <v>1325</v>
      </c>
      <c r="B1331" t="str">
        <f>"201511005422"</f>
        <v>201511005422</v>
      </c>
      <c r="C1331" t="s">
        <v>6</v>
      </c>
    </row>
    <row r="1332" spans="1:3" x14ac:dyDescent="0.25">
      <c r="A1332">
        <v>1326</v>
      </c>
      <c r="B1332" t="str">
        <f>"00739050"</f>
        <v>00739050</v>
      </c>
      <c r="C1332" t="s">
        <v>6</v>
      </c>
    </row>
    <row r="1333" spans="1:3" x14ac:dyDescent="0.25">
      <c r="A1333">
        <v>1327</v>
      </c>
      <c r="B1333" t="str">
        <f>"200801010762"</f>
        <v>200801010762</v>
      </c>
      <c r="C1333" t="s">
        <v>6</v>
      </c>
    </row>
    <row r="1334" spans="1:3" x14ac:dyDescent="0.25">
      <c r="A1334">
        <v>1328</v>
      </c>
      <c r="B1334" t="str">
        <f>"00717031"</f>
        <v>00717031</v>
      </c>
      <c r="C1334" t="s">
        <v>7</v>
      </c>
    </row>
    <row r="1335" spans="1:3" x14ac:dyDescent="0.25">
      <c r="A1335">
        <v>1329</v>
      </c>
      <c r="B1335" t="str">
        <f>"00740475"</f>
        <v>00740475</v>
      </c>
      <c r="C1335" t="s">
        <v>7</v>
      </c>
    </row>
    <row r="1336" spans="1:3" x14ac:dyDescent="0.25">
      <c r="A1336">
        <v>1330</v>
      </c>
      <c r="B1336" t="str">
        <f>"201112000071"</f>
        <v>201112000071</v>
      </c>
      <c r="C1336" t="s">
        <v>6</v>
      </c>
    </row>
    <row r="1337" spans="1:3" x14ac:dyDescent="0.25">
      <c r="A1337">
        <v>1331</v>
      </c>
      <c r="B1337" t="str">
        <f>"00160731"</f>
        <v>00160731</v>
      </c>
      <c r="C1337" t="s">
        <v>7</v>
      </c>
    </row>
    <row r="1338" spans="1:3" x14ac:dyDescent="0.25">
      <c r="A1338">
        <v>1332</v>
      </c>
      <c r="B1338" t="str">
        <f>"201410010618"</f>
        <v>201410010618</v>
      </c>
      <c r="C1338" t="s">
        <v>7</v>
      </c>
    </row>
    <row r="1339" spans="1:3" x14ac:dyDescent="0.25">
      <c r="A1339">
        <v>1333</v>
      </c>
      <c r="B1339" t="str">
        <f>"201511031865"</f>
        <v>201511031865</v>
      </c>
      <c r="C1339" t="s">
        <v>6</v>
      </c>
    </row>
    <row r="1340" spans="1:3" x14ac:dyDescent="0.25">
      <c r="A1340">
        <v>1334</v>
      </c>
      <c r="B1340" t="str">
        <f>"201511038320"</f>
        <v>201511038320</v>
      </c>
      <c r="C1340" t="s">
        <v>6</v>
      </c>
    </row>
    <row r="1341" spans="1:3" x14ac:dyDescent="0.25">
      <c r="A1341">
        <v>1335</v>
      </c>
      <c r="B1341" t="str">
        <f>"201504004168"</f>
        <v>201504004168</v>
      </c>
      <c r="C1341" t="s">
        <v>6</v>
      </c>
    </row>
    <row r="1342" spans="1:3" x14ac:dyDescent="0.25">
      <c r="A1342">
        <v>1336</v>
      </c>
      <c r="B1342" t="str">
        <f>"00009527"</f>
        <v>00009527</v>
      </c>
      <c r="C1342" t="s">
        <v>10</v>
      </c>
    </row>
    <row r="1343" spans="1:3" x14ac:dyDescent="0.25">
      <c r="A1343">
        <v>1337</v>
      </c>
      <c r="B1343" t="str">
        <f>"00528237"</f>
        <v>00528237</v>
      </c>
      <c r="C1343" t="s">
        <v>6</v>
      </c>
    </row>
    <row r="1344" spans="1:3" x14ac:dyDescent="0.25">
      <c r="A1344">
        <v>1338</v>
      </c>
      <c r="B1344" t="str">
        <f>"201511024140"</f>
        <v>201511024140</v>
      </c>
      <c r="C1344" t="s">
        <v>7</v>
      </c>
    </row>
    <row r="1345" spans="1:3" x14ac:dyDescent="0.25">
      <c r="A1345">
        <v>1339</v>
      </c>
      <c r="B1345" t="str">
        <f>"00547027"</f>
        <v>00547027</v>
      </c>
      <c r="C1345" t="s">
        <v>7</v>
      </c>
    </row>
    <row r="1346" spans="1:3" x14ac:dyDescent="0.25">
      <c r="A1346">
        <v>1340</v>
      </c>
      <c r="B1346" t="str">
        <f>"00026036"</f>
        <v>00026036</v>
      </c>
      <c r="C1346" t="s">
        <v>7</v>
      </c>
    </row>
    <row r="1347" spans="1:3" x14ac:dyDescent="0.25">
      <c r="A1347">
        <v>1341</v>
      </c>
      <c r="B1347" t="str">
        <f>"00741546"</f>
        <v>00741546</v>
      </c>
      <c r="C1347" t="s">
        <v>7</v>
      </c>
    </row>
    <row r="1348" spans="1:3" x14ac:dyDescent="0.25">
      <c r="A1348">
        <v>1342</v>
      </c>
      <c r="B1348" t="str">
        <f>"201511034934"</f>
        <v>201511034934</v>
      </c>
      <c r="C1348" t="s">
        <v>6</v>
      </c>
    </row>
    <row r="1349" spans="1:3" x14ac:dyDescent="0.25">
      <c r="A1349">
        <v>1343</v>
      </c>
      <c r="B1349" t="str">
        <f>"00485733"</f>
        <v>00485733</v>
      </c>
      <c r="C1349" t="s">
        <v>7</v>
      </c>
    </row>
    <row r="1350" spans="1:3" x14ac:dyDescent="0.25">
      <c r="A1350">
        <v>1344</v>
      </c>
      <c r="B1350" t="str">
        <f>"201402001458"</f>
        <v>201402001458</v>
      </c>
      <c r="C1350" t="s">
        <v>7</v>
      </c>
    </row>
    <row r="1351" spans="1:3" x14ac:dyDescent="0.25">
      <c r="A1351">
        <v>1345</v>
      </c>
      <c r="B1351" t="str">
        <f>"00088496"</f>
        <v>00088496</v>
      </c>
      <c r="C1351" t="s">
        <v>7</v>
      </c>
    </row>
    <row r="1352" spans="1:3" x14ac:dyDescent="0.25">
      <c r="A1352">
        <v>1346</v>
      </c>
      <c r="B1352" t="str">
        <f>"00378936"</f>
        <v>00378936</v>
      </c>
      <c r="C1352" t="s">
        <v>7</v>
      </c>
    </row>
    <row r="1353" spans="1:3" x14ac:dyDescent="0.25">
      <c r="A1353">
        <v>1347</v>
      </c>
      <c r="B1353" t="str">
        <f>"201506004370"</f>
        <v>201506004370</v>
      </c>
      <c r="C1353" t="s">
        <v>7</v>
      </c>
    </row>
    <row r="1354" spans="1:3" x14ac:dyDescent="0.25">
      <c r="A1354">
        <v>1348</v>
      </c>
      <c r="B1354" t="str">
        <f>"00741508"</f>
        <v>00741508</v>
      </c>
      <c r="C1354" t="s">
        <v>6</v>
      </c>
    </row>
    <row r="1355" spans="1:3" x14ac:dyDescent="0.25">
      <c r="A1355">
        <v>1349</v>
      </c>
      <c r="B1355" t="str">
        <f>"00721097"</f>
        <v>00721097</v>
      </c>
      <c r="C1355" t="s">
        <v>6</v>
      </c>
    </row>
    <row r="1356" spans="1:3" x14ac:dyDescent="0.25">
      <c r="A1356">
        <v>1350</v>
      </c>
      <c r="B1356" t="str">
        <f>"00646204"</f>
        <v>00646204</v>
      </c>
      <c r="C1356" t="s">
        <v>6</v>
      </c>
    </row>
    <row r="1357" spans="1:3" x14ac:dyDescent="0.25">
      <c r="A1357">
        <v>1351</v>
      </c>
      <c r="B1357" t="str">
        <f>"00046242"</f>
        <v>00046242</v>
      </c>
      <c r="C1357" t="s">
        <v>6</v>
      </c>
    </row>
    <row r="1358" spans="1:3" x14ac:dyDescent="0.25">
      <c r="A1358">
        <v>1352</v>
      </c>
      <c r="B1358" t="str">
        <f>"00688855"</f>
        <v>00688855</v>
      </c>
      <c r="C1358" t="s">
        <v>7</v>
      </c>
    </row>
    <row r="1359" spans="1:3" x14ac:dyDescent="0.25">
      <c r="A1359">
        <v>1353</v>
      </c>
      <c r="B1359" t="str">
        <f>"00039109"</f>
        <v>00039109</v>
      </c>
      <c r="C1359" t="s">
        <v>6</v>
      </c>
    </row>
    <row r="1360" spans="1:3" x14ac:dyDescent="0.25">
      <c r="A1360">
        <v>1354</v>
      </c>
      <c r="B1360" t="str">
        <f>"00049427"</f>
        <v>00049427</v>
      </c>
      <c r="C1360" t="s">
        <v>6</v>
      </c>
    </row>
    <row r="1361" spans="1:3" x14ac:dyDescent="0.25">
      <c r="A1361">
        <v>1355</v>
      </c>
      <c r="B1361" t="str">
        <f>"00721744"</f>
        <v>00721744</v>
      </c>
      <c r="C1361" t="s">
        <v>6</v>
      </c>
    </row>
    <row r="1362" spans="1:3" x14ac:dyDescent="0.25">
      <c r="A1362">
        <v>1356</v>
      </c>
      <c r="B1362" t="str">
        <f>"201511041358"</f>
        <v>201511041358</v>
      </c>
      <c r="C1362" t="s">
        <v>6</v>
      </c>
    </row>
    <row r="1363" spans="1:3" x14ac:dyDescent="0.25">
      <c r="A1363">
        <v>1357</v>
      </c>
      <c r="B1363" t="str">
        <f>"201511019419"</f>
        <v>201511019419</v>
      </c>
      <c r="C1363" t="s">
        <v>6</v>
      </c>
    </row>
    <row r="1364" spans="1:3" x14ac:dyDescent="0.25">
      <c r="A1364">
        <v>1358</v>
      </c>
      <c r="B1364" t="str">
        <f>"00531860"</f>
        <v>00531860</v>
      </c>
      <c r="C1364" t="s">
        <v>6</v>
      </c>
    </row>
    <row r="1365" spans="1:3" x14ac:dyDescent="0.25">
      <c r="A1365">
        <v>1359</v>
      </c>
      <c r="B1365" t="str">
        <f>"00534116"</f>
        <v>00534116</v>
      </c>
      <c r="C1365" t="s">
        <v>6</v>
      </c>
    </row>
    <row r="1366" spans="1:3" x14ac:dyDescent="0.25">
      <c r="A1366">
        <v>1360</v>
      </c>
      <c r="B1366" t="str">
        <f>"201511026306"</f>
        <v>201511026306</v>
      </c>
      <c r="C1366" t="s">
        <v>6</v>
      </c>
    </row>
    <row r="1367" spans="1:3" x14ac:dyDescent="0.25">
      <c r="A1367">
        <v>1361</v>
      </c>
      <c r="B1367" t="str">
        <f>"201406006776"</f>
        <v>201406006776</v>
      </c>
      <c r="C1367" t="s">
        <v>7</v>
      </c>
    </row>
    <row r="1368" spans="1:3" x14ac:dyDescent="0.25">
      <c r="A1368">
        <v>1362</v>
      </c>
      <c r="B1368" t="str">
        <f>"00548298"</f>
        <v>00548298</v>
      </c>
      <c r="C1368" t="s">
        <v>7</v>
      </c>
    </row>
    <row r="1369" spans="1:3" x14ac:dyDescent="0.25">
      <c r="A1369">
        <v>1363</v>
      </c>
      <c r="B1369" t="str">
        <f>"201405000950"</f>
        <v>201405000950</v>
      </c>
      <c r="C1369" t="s">
        <v>6</v>
      </c>
    </row>
    <row r="1370" spans="1:3" x14ac:dyDescent="0.25">
      <c r="A1370">
        <v>1364</v>
      </c>
      <c r="B1370" t="str">
        <f>"00097253"</f>
        <v>00097253</v>
      </c>
      <c r="C1370" t="s">
        <v>7</v>
      </c>
    </row>
    <row r="1371" spans="1:3" x14ac:dyDescent="0.25">
      <c r="A1371">
        <v>1365</v>
      </c>
      <c r="B1371" t="str">
        <f>"201103000203"</f>
        <v>201103000203</v>
      </c>
      <c r="C1371" t="s">
        <v>6</v>
      </c>
    </row>
    <row r="1372" spans="1:3" x14ac:dyDescent="0.25">
      <c r="A1372">
        <v>1366</v>
      </c>
      <c r="B1372" t="str">
        <f>"00597425"</f>
        <v>00597425</v>
      </c>
      <c r="C1372" t="s">
        <v>7</v>
      </c>
    </row>
    <row r="1373" spans="1:3" x14ac:dyDescent="0.25">
      <c r="A1373">
        <v>1367</v>
      </c>
      <c r="B1373" t="str">
        <f>"00556989"</f>
        <v>00556989</v>
      </c>
      <c r="C1373" t="s">
        <v>6</v>
      </c>
    </row>
    <row r="1374" spans="1:3" x14ac:dyDescent="0.25">
      <c r="A1374">
        <v>1368</v>
      </c>
      <c r="B1374" t="str">
        <f>"201406002364"</f>
        <v>201406002364</v>
      </c>
      <c r="C1374" t="s">
        <v>10</v>
      </c>
    </row>
    <row r="1375" spans="1:3" x14ac:dyDescent="0.25">
      <c r="A1375">
        <v>1369</v>
      </c>
      <c r="B1375" t="str">
        <f>"201511025887"</f>
        <v>201511025887</v>
      </c>
      <c r="C1375" t="s">
        <v>7</v>
      </c>
    </row>
    <row r="1376" spans="1:3" x14ac:dyDescent="0.25">
      <c r="A1376">
        <v>1370</v>
      </c>
      <c r="B1376" t="str">
        <f>"00472991"</f>
        <v>00472991</v>
      </c>
      <c r="C1376" t="s">
        <v>7</v>
      </c>
    </row>
    <row r="1377" spans="1:3" x14ac:dyDescent="0.25">
      <c r="A1377">
        <v>1371</v>
      </c>
      <c r="B1377" t="str">
        <f>"201511009961"</f>
        <v>201511009961</v>
      </c>
      <c r="C1377" t="s">
        <v>7</v>
      </c>
    </row>
    <row r="1378" spans="1:3" x14ac:dyDescent="0.25">
      <c r="A1378">
        <v>1372</v>
      </c>
      <c r="B1378" t="str">
        <f>"00023352"</f>
        <v>00023352</v>
      </c>
      <c r="C1378" t="str">
        <f>"010"</f>
        <v>010</v>
      </c>
    </row>
    <row r="1379" spans="1:3" x14ac:dyDescent="0.25">
      <c r="A1379">
        <v>1373</v>
      </c>
      <c r="B1379" t="str">
        <f>"00737172"</f>
        <v>00737172</v>
      </c>
      <c r="C1379" t="s">
        <v>7</v>
      </c>
    </row>
    <row r="1380" spans="1:3" x14ac:dyDescent="0.25">
      <c r="A1380">
        <v>1374</v>
      </c>
      <c r="B1380" t="str">
        <f>"201511010916"</f>
        <v>201511010916</v>
      </c>
      <c r="C1380" t="s">
        <v>6</v>
      </c>
    </row>
    <row r="1381" spans="1:3" x14ac:dyDescent="0.25">
      <c r="A1381">
        <v>1375</v>
      </c>
      <c r="B1381" t="str">
        <f>"00203366"</f>
        <v>00203366</v>
      </c>
      <c r="C1381" t="s">
        <v>7</v>
      </c>
    </row>
    <row r="1382" spans="1:3" x14ac:dyDescent="0.25">
      <c r="A1382">
        <v>1376</v>
      </c>
      <c r="B1382" t="str">
        <f>"00491331"</f>
        <v>00491331</v>
      </c>
      <c r="C1382" t="s">
        <v>7</v>
      </c>
    </row>
    <row r="1383" spans="1:3" x14ac:dyDescent="0.25">
      <c r="A1383">
        <v>1377</v>
      </c>
      <c r="B1383" t="str">
        <f>"00488666"</f>
        <v>00488666</v>
      </c>
      <c r="C1383" t="s">
        <v>19</v>
      </c>
    </row>
    <row r="1384" spans="1:3" x14ac:dyDescent="0.25">
      <c r="A1384">
        <v>1378</v>
      </c>
      <c r="B1384" t="str">
        <f>"00197519"</f>
        <v>00197519</v>
      </c>
      <c r="C1384" t="s">
        <v>7</v>
      </c>
    </row>
    <row r="1385" spans="1:3" x14ac:dyDescent="0.25">
      <c r="A1385">
        <v>1379</v>
      </c>
      <c r="B1385" t="str">
        <f>"00735571"</f>
        <v>00735571</v>
      </c>
      <c r="C1385" t="s">
        <v>7</v>
      </c>
    </row>
    <row r="1386" spans="1:3" x14ac:dyDescent="0.25">
      <c r="A1386">
        <v>1380</v>
      </c>
      <c r="B1386" t="str">
        <f>"201511027023"</f>
        <v>201511027023</v>
      </c>
      <c r="C1386" t="s">
        <v>6</v>
      </c>
    </row>
    <row r="1387" spans="1:3" x14ac:dyDescent="0.25">
      <c r="A1387">
        <v>1381</v>
      </c>
      <c r="B1387" t="str">
        <f>"00546194"</f>
        <v>00546194</v>
      </c>
      <c r="C1387" t="s">
        <v>7</v>
      </c>
    </row>
    <row r="1388" spans="1:3" x14ac:dyDescent="0.25">
      <c r="A1388">
        <v>1382</v>
      </c>
      <c r="B1388" t="str">
        <f>"201511039406"</f>
        <v>201511039406</v>
      </c>
      <c r="C1388" t="s">
        <v>6</v>
      </c>
    </row>
    <row r="1389" spans="1:3" x14ac:dyDescent="0.25">
      <c r="A1389">
        <v>1383</v>
      </c>
      <c r="B1389" t="str">
        <f>"00495664"</f>
        <v>00495664</v>
      </c>
      <c r="C1389" t="s">
        <v>6</v>
      </c>
    </row>
    <row r="1390" spans="1:3" x14ac:dyDescent="0.25">
      <c r="A1390">
        <v>1384</v>
      </c>
      <c r="B1390" t="str">
        <f>"00042059"</f>
        <v>00042059</v>
      </c>
      <c r="C1390" t="s">
        <v>6</v>
      </c>
    </row>
    <row r="1391" spans="1:3" x14ac:dyDescent="0.25">
      <c r="A1391">
        <v>1385</v>
      </c>
      <c r="B1391" t="str">
        <f>"201511021973"</f>
        <v>201511021973</v>
      </c>
      <c r="C1391" t="s">
        <v>7</v>
      </c>
    </row>
    <row r="1392" spans="1:3" x14ac:dyDescent="0.25">
      <c r="A1392">
        <v>1386</v>
      </c>
      <c r="B1392" t="str">
        <f>"00047038"</f>
        <v>00047038</v>
      </c>
      <c r="C1392" t="s">
        <v>7</v>
      </c>
    </row>
    <row r="1393" spans="1:3" x14ac:dyDescent="0.25">
      <c r="A1393">
        <v>1387</v>
      </c>
      <c r="B1393" t="str">
        <f>"201511038469"</f>
        <v>201511038469</v>
      </c>
      <c r="C1393" t="s">
        <v>7</v>
      </c>
    </row>
    <row r="1394" spans="1:3" x14ac:dyDescent="0.25">
      <c r="A1394">
        <v>1388</v>
      </c>
      <c r="B1394" t="str">
        <f>"201406010166"</f>
        <v>201406010166</v>
      </c>
      <c r="C1394" t="s">
        <v>6</v>
      </c>
    </row>
    <row r="1395" spans="1:3" x14ac:dyDescent="0.25">
      <c r="A1395">
        <v>1389</v>
      </c>
      <c r="B1395" t="str">
        <f>"00740391"</f>
        <v>00740391</v>
      </c>
      <c r="C1395" t="s">
        <v>7</v>
      </c>
    </row>
    <row r="1396" spans="1:3" x14ac:dyDescent="0.25">
      <c r="A1396">
        <v>1390</v>
      </c>
      <c r="B1396" t="str">
        <f>"00046996"</f>
        <v>00046996</v>
      </c>
      <c r="C1396" t="s">
        <v>6</v>
      </c>
    </row>
    <row r="1397" spans="1:3" x14ac:dyDescent="0.25">
      <c r="A1397">
        <v>1391</v>
      </c>
      <c r="B1397" t="str">
        <f>"00725080"</f>
        <v>00725080</v>
      </c>
      <c r="C1397" t="s">
        <v>6</v>
      </c>
    </row>
    <row r="1398" spans="1:3" x14ac:dyDescent="0.25">
      <c r="A1398">
        <v>1392</v>
      </c>
      <c r="B1398" t="str">
        <f>"00724871"</f>
        <v>00724871</v>
      </c>
      <c r="C1398" t="s">
        <v>7</v>
      </c>
    </row>
    <row r="1399" spans="1:3" x14ac:dyDescent="0.25">
      <c r="A1399">
        <v>1393</v>
      </c>
      <c r="B1399" t="str">
        <f>"201511024436"</f>
        <v>201511024436</v>
      </c>
      <c r="C1399" t="s">
        <v>7</v>
      </c>
    </row>
    <row r="1400" spans="1:3" x14ac:dyDescent="0.25">
      <c r="A1400">
        <v>1394</v>
      </c>
      <c r="B1400" t="str">
        <f>"00733783"</f>
        <v>00733783</v>
      </c>
      <c r="C1400" t="s">
        <v>7</v>
      </c>
    </row>
    <row r="1401" spans="1:3" x14ac:dyDescent="0.25">
      <c r="A1401">
        <v>1395</v>
      </c>
      <c r="B1401" t="str">
        <f>"00726917"</f>
        <v>00726917</v>
      </c>
      <c r="C1401" t="s">
        <v>7</v>
      </c>
    </row>
    <row r="1402" spans="1:3" x14ac:dyDescent="0.25">
      <c r="A1402">
        <v>1396</v>
      </c>
      <c r="B1402" t="str">
        <f>"00482134"</f>
        <v>00482134</v>
      </c>
      <c r="C1402" t="s">
        <v>6</v>
      </c>
    </row>
    <row r="1403" spans="1:3" x14ac:dyDescent="0.25">
      <c r="A1403">
        <v>1397</v>
      </c>
      <c r="B1403" t="str">
        <f>"201406000405"</f>
        <v>201406000405</v>
      </c>
      <c r="C1403" t="s">
        <v>6</v>
      </c>
    </row>
    <row r="1404" spans="1:3" x14ac:dyDescent="0.25">
      <c r="A1404">
        <v>1398</v>
      </c>
      <c r="B1404" t="str">
        <f>"00739960"</f>
        <v>00739960</v>
      </c>
      <c r="C1404" t="s">
        <v>7</v>
      </c>
    </row>
    <row r="1405" spans="1:3" x14ac:dyDescent="0.25">
      <c r="A1405">
        <v>1399</v>
      </c>
      <c r="B1405" t="str">
        <f>"00729645"</f>
        <v>00729645</v>
      </c>
      <c r="C1405" t="s">
        <v>6</v>
      </c>
    </row>
    <row r="1406" spans="1:3" x14ac:dyDescent="0.25">
      <c r="A1406">
        <v>1400</v>
      </c>
      <c r="B1406" t="str">
        <f>"00015882"</f>
        <v>00015882</v>
      </c>
      <c r="C1406" t="s">
        <v>6</v>
      </c>
    </row>
    <row r="1407" spans="1:3" x14ac:dyDescent="0.25">
      <c r="A1407">
        <v>1401</v>
      </c>
      <c r="B1407" t="str">
        <f>"00029433"</f>
        <v>00029433</v>
      </c>
      <c r="C1407" t="s">
        <v>7</v>
      </c>
    </row>
    <row r="1408" spans="1:3" x14ac:dyDescent="0.25">
      <c r="A1408">
        <v>1402</v>
      </c>
      <c r="B1408" t="str">
        <f>"201511037259"</f>
        <v>201511037259</v>
      </c>
      <c r="C1408" t="s">
        <v>6</v>
      </c>
    </row>
    <row r="1409" spans="1:3" x14ac:dyDescent="0.25">
      <c r="A1409">
        <v>1403</v>
      </c>
      <c r="B1409" t="str">
        <f>"00088451"</f>
        <v>00088451</v>
      </c>
      <c r="C1409" t="s">
        <v>7</v>
      </c>
    </row>
    <row r="1410" spans="1:3" x14ac:dyDescent="0.25">
      <c r="A1410">
        <v>1404</v>
      </c>
      <c r="B1410" t="str">
        <f>"00737677"</f>
        <v>00737677</v>
      </c>
      <c r="C1410" t="str">
        <f>"010"</f>
        <v>010</v>
      </c>
    </row>
    <row r="1411" spans="1:3" x14ac:dyDescent="0.25">
      <c r="A1411">
        <v>1405</v>
      </c>
      <c r="B1411" t="str">
        <f>"00690897"</f>
        <v>00690897</v>
      </c>
      <c r="C1411" t="s">
        <v>6</v>
      </c>
    </row>
    <row r="1412" spans="1:3" x14ac:dyDescent="0.25">
      <c r="A1412">
        <v>1406</v>
      </c>
      <c r="B1412" t="str">
        <f>"00737328"</f>
        <v>00737328</v>
      </c>
      <c r="C1412" t="s">
        <v>7</v>
      </c>
    </row>
    <row r="1413" spans="1:3" x14ac:dyDescent="0.25">
      <c r="A1413">
        <v>1407</v>
      </c>
      <c r="B1413" t="str">
        <f>"201402008398"</f>
        <v>201402008398</v>
      </c>
      <c r="C1413" t="s">
        <v>7</v>
      </c>
    </row>
    <row r="1414" spans="1:3" x14ac:dyDescent="0.25">
      <c r="A1414">
        <v>1408</v>
      </c>
      <c r="B1414" t="str">
        <f>"00739478"</f>
        <v>00739478</v>
      </c>
      <c r="C1414" t="s">
        <v>6</v>
      </c>
    </row>
    <row r="1415" spans="1:3" x14ac:dyDescent="0.25">
      <c r="A1415">
        <v>1409</v>
      </c>
      <c r="B1415" t="str">
        <f>"00010142"</f>
        <v>00010142</v>
      </c>
      <c r="C1415" t="s">
        <v>6</v>
      </c>
    </row>
    <row r="1416" spans="1:3" x14ac:dyDescent="0.25">
      <c r="A1416">
        <v>1410</v>
      </c>
      <c r="B1416" t="str">
        <f>"200801011414"</f>
        <v>200801011414</v>
      </c>
      <c r="C1416" t="s">
        <v>6</v>
      </c>
    </row>
    <row r="1417" spans="1:3" x14ac:dyDescent="0.25">
      <c r="A1417">
        <v>1411</v>
      </c>
      <c r="B1417" t="str">
        <f>"201511023268"</f>
        <v>201511023268</v>
      </c>
      <c r="C1417" t="s">
        <v>6</v>
      </c>
    </row>
    <row r="1418" spans="1:3" x14ac:dyDescent="0.25">
      <c r="A1418">
        <v>1412</v>
      </c>
      <c r="B1418" t="str">
        <f>"201511028944"</f>
        <v>201511028944</v>
      </c>
      <c r="C1418" t="str">
        <f>"010"</f>
        <v>010</v>
      </c>
    </row>
    <row r="1419" spans="1:3" x14ac:dyDescent="0.25">
      <c r="A1419">
        <v>1413</v>
      </c>
      <c r="B1419" t="str">
        <f>"00729608"</f>
        <v>00729608</v>
      </c>
      <c r="C1419" t="s">
        <v>7</v>
      </c>
    </row>
    <row r="1420" spans="1:3" x14ac:dyDescent="0.25">
      <c r="A1420">
        <v>1414</v>
      </c>
      <c r="B1420" t="str">
        <f>"00154937"</f>
        <v>00154937</v>
      </c>
      <c r="C1420" t="s">
        <v>6</v>
      </c>
    </row>
    <row r="1421" spans="1:3" x14ac:dyDescent="0.25">
      <c r="A1421">
        <v>1415</v>
      </c>
      <c r="B1421" t="str">
        <f>"00502140"</f>
        <v>00502140</v>
      </c>
      <c r="C1421" t="s">
        <v>6</v>
      </c>
    </row>
    <row r="1422" spans="1:3" x14ac:dyDescent="0.25">
      <c r="A1422">
        <v>1416</v>
      </c>
      <c r="B1422" t="str">
        <f>"201511032758"</f>
        <v>201511032758</v>
      </c>
      <c r="C1422" t="s">
        <v>6</v>
      </c>
    </row>
    <row r="1423" spans="1:3" x14ac:dyDescent="0.25">
      <c r="A1423">
        <v>1417</v>
      </c>
      <c r="B1423" t="str">
        <f>"00726432"</f>
        <v>00726432</v>
      </c>
      <c r="C1423" t="s">
        <v>7</v>
      </c>
    </row>
    <row r="1424" spans="1:3" x14ac:dyDescent="0.25">
      <c r="A1424">
        <v>1418</v>
      </c>
      <c r="B1424" t="str">
        <f>"00720069"</f>
        <v>00720069</v>
      </c>
      <c r="C1424" t="s">
        <v>7</v>
      </c>
    </row>
    <row r="1425" spans="1:3" x14ac:dyDescent="0.25">
      <c r="A1425">
        <v>1419</v>
      </c>
      <c r="B1425" t="str">
        <f>"00736215"</f>
        <v>00736215</v>
      </c>
      <c r="C1425" t="s">
        <v>6</v>
      </c>
    </row>
    <row r="1426" spans="1:3" x14ac:dyDescent="0.25">
      <c r="A1426">
        <v>1420</v>
      </c>
      <c r="B1426" t="str">
        <f>"201512000569"</f>
        <v>201512000569</v>
      </c>
      <c r="C1426" t="s">
        <v>6</v>
      </c>
    </row>
    <row r="1427" spans="1:3" x14ac:dyDescent="0.25">
      <c r="A1427">
        <v>1421</v>
      </c>
      <c r="B1427" t="str">
        <f>"00476325"</f>
        <v>00476325</v>
      </c>
      <c r="C1427" t="s">
        <v>6</v>
      </c>
    </row>
    <row r="1428" spans="1:3" x14ac:dyDescent="0.25">
      <c r="A1428">
        <v>1422</v>
      </c>
      <c r="B1428" t="str">
        <f>"201511024007"</f>
        <v>201511024007</v>
      </c>
      <c r="C1428" t="s">
        <v>6</v>
      </c>
    </row>
    <row r="1429" spans="1:3" x14ac:dyDescent="0.25">
      <c r="A1429">
        <v>1423</v>
      </c>
      <c r="B1429" t="str">
        <f>"00273656"</f>
        <v>00273656</v>
      </c>
      <c r="C1429" t="s">
        <v>6</v>
      </c>
    </row>
    <row r="1430" spans="1:3" x14ac:dyDescent="0.25">
      <c r="A1430">
        <v>1424</v>
      </c>
      <c r="B1430" t="str">
        <f>"00102861"</f>
        <v>00102861</v>
      </c>
      <c r="C1430" t="s">
        <v>7</v>
      </c>
    </row>
    <row r="1431" spans="1:3" x14ac:dyDescent="0.25">
      <c r="A1431">
        <v>1425</v>
      </c>
      <c r="B1431" t="str">
        <f>"00538280"</f>
        <v>00538280</v>
      </c>
      <c r="C1431" t="s">
        <v>6</v>
      </c>
    </row>
    <row r="1432" spans="1:3" x14ac:dyDescent="0.25">
      <c r="A1432">
        <v>1426</v>
      </c>
      <c r="B1432" t="str">
        <f>"00424132"</f>
        <v>00424132</v>
      </c>
      <c r="C1432" t="s">
        <v>7</v>
      </c>
    </row>
    <row r="1433" spans="1:3" x14ac:dyDescent="0.25">
      <c r="A1433">
        <v>1427</v>
      </c>
      <c r="B1433" t="str">
        <f>"00090664"</f>
        <v>00090664</v>
      </c>
      <c r="C1433" t="s">
        <v>6</v>
      </c>
    </row>
    <row r="1434" spans="1:3" x14ac:dyDescent="0.25">
      <c r="A1434">
        <v>1428</v>
      </c>
      <c r="B1434" t="str">
        <f>"201402006560"</f>
        <v>201402006560</v>
      </c>
      <c r="C1434" t="s">
        <v>7</v>
      </c>
    </row>
    <row r="1435" spans="1:3" x14ac:dyDescent="0.25">
      <c r="A1435">
        <v>1429</v>
      </c>
      <c r="B1435" t="str">
        <f>"00152336"</f>
        <v>00152336</v>
      </c>
      <c r="C1435" t="s">
        <v>7</v>
      </c>
    </row>
    <row r="1436" spans="1:3" x14ac:dyDescent="0.25">
      <c r="A1436">
        <v>1430</v>
      </c>
      <c r="B1436" t="str">
        <f>"00503494"</f>
        <v>00503494</v>
      </c>
      <c r="C1436" t="s">
        <v>6</v>
      </c>
    </row>
    <row r="1437" spans="1:3" x14ac:dyDescent="0.25">
      <c r="A1437">
        <v>1431</v>
      </c>
      <c r="B1437" t="str">
        <f>"200911000100"</f>
        <v>200911000100</v>
      </c>
      <c r="C1437" t="s">
        <v>6</v>
      </c>
    </row>
    <row r="1438" spans="1:3" x14ac:dyDescent="0.25">
      <c r="A1438">
        <v>1432</v>
      </c>
      <c r="B1438" t="str">
        <f>"00730050"</f>
        <v>00730050</v>
      </c>
      <c r="C1438" t="s">
        <v>6</v>
      </c>
    </row>
    <row r="1439" spans="1:3" x14ac:dyDescent="0.25">
      <c r="A1439">
        <v>1433</v>
      </c>
      <c r="B1439" t="str">
        <f>"00462695"</f>
        <v>00462695</v>
      </c>
      <c r="C1439" t="s">
        <v>6</v>
      </c>
    </row>
    <row r="1440" spans="1:3" x14ac:dyDescent="0.25">
      <c r="A1440">
        <v>1434</v>
      </c>
      <c r="B1440" t="str">
        <f>"00490490"</f>
        <v>00490490</v>
      </c>
      <c r="C1440" t="s">
        <v>7</v>
      </c>
    </row>
    <row r="1441" spans="1:3" x14ac:dyDescent="0.25">
      <c r="A1441">
        <v>1435</v>
      </c>
      <c r="B1441" t="str">
        <f>"00015842"</f>
        <v>00015842</v>
      </c>
      <c r="C1441" t="s">
        <v>6</v>
      </c>
    </row>
    <row r="1442" spans="1:3" x14ac:dyDescent="0.25">
      <c r="A1442">
        <v>1436</v>
      </c>
      <c r="B1442" t="str">
        <f>"201511026949"</f>
        <v>201511026949</v>
      </c>
      <c r="C1442" t="s">
        <v>6</v>
      </c>
    </row>
    <row r="1443" spans="1:3" x14ac:dyDescent="0.25">
      <c r="A1443">
        <v>1437</v>
      </c>
      <c r="B1443" t="str">
        <f>"00487324"</f>
        <v>00487324</v>
      </c>
      <c r="C1443" t="s">
        <v>6</v>
      </c>
    </row>
    <row r="1444" spans="1:3" x14ac:dyDescent="0.25">
      <c r="A1444">
        <v>1438</v>
      </c>
      <c r="B1444" t="str">
        <f>"00493339"</f>
        <v>00493339</v>
      </c>
      <c r="C1444" t="s">
        <v>6</v>
      </c>
    </row>
    <row r="1445" spans="1:3" x14ac:dyDescent="0.25">
      <c r="A1445">
        <v>1439</v>
      </c>
      <c r="B1445" t="str">
        <f>"201511036873"</f>
        <v>201511036873</v>
      </c>
      <c r="C1445" t="s">
        <v>6</v>
      </c>
    </row>
    <row r="1446" spans="1:3" x14ac:dyDescent="0.25">
      <c r="A1446">
        <v>1440</v>
      </c>
      <c r="B1446" t="str">
        <f>"00499830"</f>
        <v>00499830</v>
      </c>
      <c r="C1446" t="s">
        <v>7</v>
      </c>
    </row>
    <row r="1447" spans="1:3" x14ac:dyDescent="0.25">
      <c r="A1447">
        <v>1441</v>
      </c>
      <c r="B1447" t="str">
        <f>"00714734"</f>
        <v>00714734</v>
      </c>
      <c r="C1447" t="s">
        <v>6</v>
      </c>
    </row>
    <row r="1448" spans="1:3" x14ac:dyDescent="0.25">
      <c r="A1448">
        <v>1442</v>
      </c>
      <c r="B1448" t="str">
        <f>"00480160"</f>
        <v>00480160</v>
      </c>
      <c r="C1448" t="s">
        <v>6</v>
      </c>
    </row>
    <row r="1449" spans="1:3" x14ac:dyDescent="0.25">
      <c r="A1449">
        <v>1443</v>
      </c>
      <c r="B1449" t="str">
        <f>"00737611"</f>
        <v>00737611</v>
      </c>
      <c r="C1449" t="s">
        <v>7</v>
      </c>
    </row>
    <row r="1450" spans="1:3" x14ac:dyDescent="0.25">
      <c r="A1450">
        <v>1444</v>
      </c>
      <c r="B1450" t="str">
        <f>"00481071"</f>
        <v>00481071</v>
      </c>
      <c r="C1450" t="s">
        <v>6</v>
      </c>
    </row>
    <row r="1451" spans="1:3" x14ac:dyDescent="0.25">
      <c r="A1451">
        <v>1445</v>
      </c>
      <c r="B1451" t="str">
        <f>"00730636"</f>
        <v>00730636</v>
      </c>
      <c r="C1451" t="s">
        <v>6</v>
      </c>
    </row>
    <row r="1452" spans="1:3" x14ac:dyDescent="0.25">
      <c r="A1452">
        <v>1446</v>
      </c>
      <c r="B1452" t="str">
        <f>"00161019"</f>
        <v>00161019</v>
      </c>
      <c r="C1452" t="s">
        <v>7</v>
      </c>
    </row>
    <row r="1453" spans="1:3" x14ac:dyDescent="0.25">
      <c r="A1453">
        <v>1447</v>
      </c>
      <c r="B1453" t="str">
        <f>"00016378"</f>
        <v>00016378</v>
      </c>
      <c r="C1453" t="s">
        <v>7</v>
      </c>
    </row>
    <row r="1454" spans="1:3" x14ac:dyDescent="0.25">
      <c r="A1454">
        <v>1448</v>
      </c>
      <c r="B1454" t="str">
        <f>"00741445"</f>
        <v>00741445</v>
      </c>
      <c r="C1454" t="s">
        <v>6</v>
      </c>
    </row>
    <row r="1455" spans="1:3" x14ac:dyDescent="0.25">
      <c r="A1455">
        <v>1449</v>
      </c>
      <c r="B1455" t="str">
        <f>"201410002960"</f>
        <v>201410002960</v>
      </c>
      <c r="C1455" t="s">
        <v>7</v>
      </c>
    </row>
    <row r="1456" spans="1:3" x14ac:dyDescent="0.25">
      <c r="A1456">
        <v>1450</v>
      </c>
      <c r="B1456" t="str">
        <f>"00366759"</f>
        <v>00366759</v>
      </c>
      <c r="C1456" t="s">
        <v>6</v>
      </c>
    </row>
    <row r="1457" spans="1:3" x14ac:dyDescent="0.25">
      <c r="A1457">
        <v>1451</v>
      </c>
      <c r="B1457" t="str">
        <f>"201402003025"</f>
        <v>201402003025</v>
      </c>
      <c r="C1457" t="s">
        <v>6</v>
      </c>
    </row>
    <row r="1458" spans="1:3" x14ac:dyDescent="0.25">
      <c r="A1458">
        <v>1452</v>
      </c>
      <c r="B1458" t="str">
        <f>"201510005075"</f>
        <v>201510005075</v>
      </c>
      <c r="C1458" t="s">
        <v>6</v>
      </c>
    </row>
    <row r="1459" spans="1:3" x14ac:dyDescent="0.25">
      <c r="A1459">
        <v>1453</v>
      </c>
      <c r="B1459" t="str">
        <f>"201511031665"</f>
        <v>201511031665</v>
      </c>
      <c r="C1459" t="str">
        <f>"010"</f>
        <v>010</v>
      </c>
    </row>
    <row r="1460" spans="1:3" x14ac:dyDescent="0.25">
      <c r="A1460">
        <v>1454</v>
      </c>
      <c r="B1460" t="str">
        <f>"00036979"</f>
        <v>00036979</v>
      </c>
      <c r="C1460" t="str">
        <f>"001"</f>
        <v>001</v>
      </c>
    </row>
    <row r="1461" spans="1:3" x14ac:dyDescent="0.25">
      <c r="A1461">
        <v>1455</v>
      </c>
      <c r="B1461" t="str">
        <f>"00559418"</f>
        <v>00559418</v>
      </c>
      <c r="C1461" t="s">
        <v>7</v>
      </c>
    </row>
    <row r="1462" spans="1:3" x14ac:dyDescent="0.25">
      <c r="A1462">
        <v>1456</v>
      </c>
      <c r="B1462" t="str">
        <f>"00207644"</f>
        <v>00207644</v>
      </c>
      <c r="C1462" t="s">
        <v>6</v>
      </c>
    </row>
    <row r="1463" spans="1:3" x14ac:dyDescent="0.25">
      <c r="A1463">
        <v>1457</v>
      </c>
      <c r="B1463" t="str">
        <f>"00728458"</f>
        <v>00728458</v>
      </c>
      <c r="C1463" t="s">
        <v>7</v>
      </c>
    </row>
    <row r="1464" spans="1:3" x14ac:dyDescent="0.25">
      <c r="A1464">
        <v>1458</v>
      </c>
      <c r="B1464" t="str">
        <f>"201511019058"</f>
        <v>201511019058</v>
      </c>
      <c r="C1464" t="s">
        <v>6</v>
      </c>
    </row>
    <row r="1465" spans="1:3" x14ac:dyDescent="0.25">
      <c r="A1465">
        <v>1459</v>
      </c>
      <c r="B1465" t="str">
        <f>"00730608"</f>
        <v>00730608</v>
      </c>
      <c r="C1465" t="s">
        <v>7</v>
      </c>
    </row>
    <row r="1466" spans="1:3" x14ac:dyDescent="0.25">
      <c r="A1466">
        <v>1460</v>
      </c>
      <c r="B1466" t="str">
        <f>"00069296"</f>
        <v>00069296</v>
      </c>
      <c r="C1466" t="s">
        <v>6</v>
      </c>
    </row>
    <row r="1467" spans="1:3" x14ac:dyDescent="0.25">
      <c r="A1467">
        <v>1461</v>
      </c>
      <c r="B1467" t="str">
        <f>"00220270"</f>
        <v>00220270</v>
      </c>
      <c r="C1467" t="s">
        <v>7</v>
      </c>
    </row>
    <row r="1468" spans="1:3" x14ac:dyDescent="0.25">
      <c r="A1468">
        <v>1462</v>
      </c>
      <c r="B1468" t="str">
        <f>"201510002368"</f>
        <v>201510002368</v>
      </c>
      <c r="C1468" t="s">
        <v>6</v>
      </c>
    </row>
    <row r="1469" spans="1:3" x14ac:dyDescent="0.25">
      <c r="A1469">
        <v>1463</v>
      </c>
      <c r="B1469" t="str">
        <f>"00541129"</f>
        <v>00541129</v>
      </c>
      <c r="C1469" t="s">
        <v>7</v>
      </c>
    </row>
    <row r="1470" spans="1:3" x14ac:dyDescent="0.25">
      <c r="A1470">
        <v>1464</v>
      </c>
      <c r="B1470" t="str">
        <f>"00346904"</f>
        <v>00346904</v>
      </c>
      <c r="C1470" t="s">
        <v>7</v>
      </c>
    </row>
    <row r="1471" spans="1:3" x14ac:dyDescent="0.25">
      <c r="A1471">
        <v>1465</v>
      </c>
      <c r="B1471" t="str">
        <f>"00487360"</f>
        <v>00487360</v>
      </c>
      <c r="C1471" t="s">
        <v>7</v>
      </c>
    </row>
    <row r="1472" spans="1:3" x14ac:dyDescent="0.25">
      <c r="A1472">
        <v>1466</v>
      </c>
      <c r="B1472" t="str">
        <f>"201511036518"</f>
        <v>201511036518</v>
      </c>
      <c r="C1472" t="s">
        <v>6</v>
      </c>
    </row>
    <row r="1473" spans="1:3" x14ac:dyDescent="0.25">
      <c r="A1473">
        <v>1467</v>
      </c>
      <c r="B1473" t="str">
        <f>"200912000024"</f>
        <v>200912000024</v>
      </c>
      <c r="C1473" t="s">
        <v>7</v>
      </c>
    </row>
    <row r="1474" spans="1:3" x14ac:dyDescent="0.25">
      <c r="A1474">
        <v>1468</v>
      </c>
      <c r="B1474" t="str">
        <f>"00731367"</f>
        <v>00731367</v>
      </c>
      <c r="C1474" t="s">
        <v>7</v>
      </c>
    </row>
    <row r="1475" spans="1:3" x14ac:dyDescent="0.25">
      <c r="A1475">
        <v>1469</v>
      </c>
      <c r="B1475" t="str">
        <f>"200910000365"</f>
        <v>200910000365</v>
      </c>
      <c r="C1475" t="s">
        <v>6</v>
      </c>
    </row>
    <row r="1476" spans="1:3" x14ac:dyDescent="0.25">
      <c r="A1476">
        <v>1470</v>
      </c>
      <c r="B1476" t="str">
        <f>"201511040327"</f>
        <v>201511040327</v>
      </c>
      <c r="C1476" t="s">
        <v>6</v>
      </c>
    </row>
    <row r="1477" spans="1:3" x14ac:dyDescent="0.25">
      <c r="A1477">
        <v>1471</v>
      </c>
      <c r="B1477" t="str">
        <f>"201511042181"</f>
        <v>201511042181</v>
      </c>
      <c r="C1477" t="s">
        <v>6</v>
      </c>
    </row>
    <row r="1478" spans="1:3" x14ac:dyDescent="0.25">
      <c r="A1478">
        <v>1472</v>
      </c>
      <c r="B1478" t="str">
        <f>"00729173"</f>
        <v>00729173</v>
      </c>
      <c r="C1478" t="s">
        <v>6</v>
      </c>
    </row>
    <row r="1479" spans="1:3" x14ac:dyDescent="0.25">
      <c r="A1479">
        <v>1473</v>
      </c>
      <c r="B1479" t="str">
        <f>"00738754"</f>
        <v>00738754</v>
      </c>
      <c r="C1479" t="s">
        <v>6</v>
      </c>
    </row>
    <row r="1480" spans="1:3" x14ac:dyDescent="0.25">
      <c r="A1480">
        <v>1474</v>
      </c>
      <c r="B1480" t="str">
        <f>"00009746"</f>
        <v>00009746</v>
      </c>
      <c r="C1480" t="s">
        <v>7</v>
      </c>
    </row>
    <row r="1481" spans="1:3" x14ac:dyDescent="0.25">
      <c r="A1481">
        <v>1475</v>
      </c>
      <c r="B1481" t="str">
        <f>"00486421"</f>
        <v>00486421</v>
      </c>
      <c r="C1481" t="s">
        <v>6</v>
      </c>
    </row>
    <row r="1482" spans="1:3" x14ac:dyDescent="0.25">
      <c r="A1482">
        <v>1476</v>
      </c>
      <c r="B1482" t="str">
        <f>"00735307"</f>
        <v>00735307</v>
      </c>
      <c r="C1482" t="s">
        <v>7</v>
      </c>
    </row>
    <row r="1483" spans="1:3" x14ac:dyDescent="0.25">
      <c r="A1483">
        <v>1477</v>
      </c>
      <c r="B1483" t="str">
        <f>"00740786"</f>
        <v>00740786</v>
      </c>
      <c r="C1483" t="s">
        <v>7</v>
      </c>
    </row>
    <row r="1484" spans="1:3" x14ac:dyDescent="0.25">
      <c r="A1484">
        <v>1478</v>
      </c>
      <c r="B1484" t="str">
        <f>"00152452"</f>
        <v>00152452</v>
      </c>
      <c r="C1484" t="s">
        <v>7</v>
      </c>
    </row>
    <row r="1485" spans="1:3" x14ac:dyDescent="0.25">
      <c r="A1485">
        <v>1479</v>
      </c>
      <c r="B1485" t="str">
        <f>"201511023117"</f>
        <v>201511023117</v>
      </c>
      <c r="C1485" t="s">
        <v>7</v>
      </c>
    </row>
    <row r="1486" spans="1:3" x14ac:dyDescent="0.25">
      <c r="A1486">
        <v>1480</v>
      </c>
      <c r="B1486" t="str">
        <f>"00739340"</f>
        <v>00739340</v>
      </c>
      <c r="C1486" t="s">
        <v>6</v>
      </c>
    </row>
    <row r="1487" spans="1:3" x14ac:dyDescent="0.25">
      <c r="A1487">
        <v>1481</v>
      </c>
      <c r="B1487" t="str">
        <f>"00288773"</f>
        <v>00288773</v>
      </c>
      <c r="C1487" t="s">
        <v>7</v>
      </c>
    </row>
    <row r="1488" spans="1:3" x14ac:dyDescent="0.25">
      <c r="A1488">
        <v>1482</v>
      </c>
      <c r="B1488" t="str">
        <f>"00732939"</f>
        <v>00732939</v>
      </c>
      <c r="C1488" t="s">
        <v>7</v>
      </c>
    </row>
    <row r="1489" spans="1:3" x14ac:dyDescent="0.25">
      <c r="A1489">
        <v>1483</v>
      </c>
      <c r="B1489" t="str">
        <f>"201511008596"</f>
        <v>201511008596</v>
      </c>
      <c r="C1489" t="s">
        <v>6</v>
      </c>
    </row>
    <row r="1490" spans="1:3" x14ac:dyDescent="0.25">
      <c r="A1490">
        <v>1484</v>
      </c>
      <c r="B1490" t="str">
        <f>"00558998"</f>
        <v>00558998</v>
      </c>
      <c r="C1490" t="s">
        <v>6</v>
      </c>
    </row>
    <row r="1491" spans="1:3" x14ac:dyDescent="0.25">
      <c r="A1491">
        <v>1485</v>
      </c>
      <c r="B1491" t="str">
        <f>"00737638"</f>
        <v>00737638</v>
      </c>
      <c r="C1491" t="s">
        <v>6</v>
      </c>
    </row>
    <row r="1492" spans="1:3" x14ac:dyDescent="0.25">
      <c r="A1492">
        <v>1486</v>
      </c>
      <c r="B1492" t="str">
        <f>"00189394"</f>
        <v>00189394</v>
      </c>
      <c r="C1492" t="s">
        <v>7</v>
      </c>
    </row>
    <row r="1493" spans="1:3" x14ac:dyDescent="0.25">
      <c r="A1493">
        <v>1487</v>
      </c>
      <c r="B1493" t="str">
        <f>"201511042832"</f>
        <v>201511042832</v>
      </c>
      <c r="C1493" t="s">
        <v>6</v>
      </c>
    </row>
    <row r="1494" spans="1:3" x14ac:dyDescent="0.25">
      <c r="A1494">
        <v>1488</v>
      </c>
      <c r="B1494" t="str">
        <f>"00487494"</f>
        <v>00487494</v>
      </c>
      <c r="C1494" t="s">
        <v>7</v>
      </c>
    </row>
    <row r="1495" spans="1:3" x14ac:dyDescent="0.25">
      <c r="A1495">
        <v>1489</v>
      </c>
      <c r="B1495" t="str">
        <f>"00199657"</f>
        <v>00199657</v>
      </c>
      <c r="C1495" t="s">
        <v>7</v>
      </c>
    </row>
    <row r="1496" spans="1:3" x14ac:dyDescent="0.25">
      <c r="A1496">
        <v>1490</v>
      </c>
      <c r="B1496" t="str">
        <f>"00331473"</f>
        <v>00331473</v>
      </c>
      <c r="C1496" t="s">
        <v>7</v>
      </c>
    </row>
    <row r="1497" spans="1:3" x14ac:dyDescent="0.25">
      <c r="A1497">
        <v>1491</v>
      </c>
      <c r="B1497" t="str">
        <f>"201511025551"</f>
        <v>201511025551</v>
      </c>
      <c r="C1497" t="s">
        <v>6</v>
      </c>
    </row>
    <row r="1498" spans="1:3" x14ac:dyDescent="0.25">
      <c r="A1498">
        <v>1492</v>
      </c>
      <c r="B1498" t="str">
        <f>"00610182"</f>
        <v>00610182</v>
      </c>
      <c r="C1498" t="s">
        <v>6</v>
      </c>
    </row>
    <row r="1499" spans="1:3" x14ac:dyDescent="0.25">
      <c r="A1499">
        <v>1493</v>
      </c>
      <c r="B1499" t="str">
        <f>"00164403"</f>
        <v>00164403</v>
      </c>
      <c r="C1499" t="s">
        <v>7</v>
      </c>
    </row>
    <row r="1500" spans="1:3" x14ac:dyDescent="0.25">
      <c r="A1500">
        <v>1494</v>
      </c>
      <c r="B1500" t="str">
        <f>"201511032674"</f>
        <v>201511032674</v>
      </c>
      <c r="C1500" t="s">
        <v>6</v>
      </c>
    </row>
    <row r="1501" spans="1:3" x14ac:dyDescent="0.25">
      <c r="A1501">
        <v>1495</v>
      </c>
      <c r="B1501" t="str">
        <f>"201510002143"</f>
        <v>201510002143</v>
      </c>
      <c r="C1501" t="s">
        <v>6</v>
      </c>
    </row>
    <row r="1502" spans="1:3" x14ac:dyDescent="0.25">
      <c r="A1502">
        <v>1496</v>
      </c>
      <c r="B1502" t="str">
        <f>"201303000187"</f>
        <v>201303000187</v>
      </c>
      <c r="C1502" t="s">
        <v>7</v>
      </c>
    </row>
    <row r="1503" spans="1:3" x14ac:dyDescent="0.25">
      <c r="A1503">
        <v>1497</v>
      </c>
      <c r="B1503" t="str">
        <f>"201402007650"</f>
        <v>201402007650</v>
      </c>
      <c r="C1503" t="s">
        <v>7</v>
      </c>
    </row>
    <row r="1504" spans="1:3" x14ac:dyDescent="0.25">
      <c r="A1504">
        <v>1498</v>
      </c>
      <c r="B1504" t="str">
        <f>"00255057"</f>
        <v>00255057</v>
      </c>
      <c r="C1504" t="s">
        <v>6</v>
      </c>
    </row>
    <row r="1505" spans="1:3" x14ac:dyDescent="0.25">
      <c r="A1505">
        <v>1499</v>
      </c>
      <c r="B1505" t="str">
        <f>"00213493"</f>
        <v>00213493</v>
      </c>
      <c r="C1505" t="s">
        <v>7</v>
      </c>
    </row>
    <row r="1506" spans="1:3" x14ac:dyDescent="0.25">
      <c r="A1506">
        <v>1500</v>
      </c>
      <c r="B1506" t="str">
        <f>"00736165"</f>
        <v>00736165</v>
      </c>
      <c r="C1506" t="s">
        <v>6</v>
      </c>
    </row>
    <row r="1507" spans="1:3" x14ac:dyDescent="0.25">
      <c r="A1507">
        <v>1501</v>
      </c>
      <c r="B1507" t="str">
        <f>"201406010514"</f>
        <v>201406010514</v>
      </c>
      <c r="C1507" t="s">
        <v>7</v>
      </c>
    </row>
    <row r="1508" spans="1:3" x14ac:dyDescent="0.25">
      <c r="A1508">
        <v>1502</v>
      </c>
      <c r="B1508" t="str">
        <f>"00013832"</f>
        <v>00013832</v>
      </c>
      <c r="C1508" t="s">
        <v>7</v>
      </c>
    </row>
    <row r="1509" spans="1:3" x14ac:dyDescent="0.25">
      <c r="A1509">
        <v>1503</v>
      </c>
      <c r="B1509" t="str">
        <f>"00345730"</f>
        <v>00345730</v>
      </c>
      <c r="C1509" t="s">
        <v>6</v>
      </c>
    </row>
    <row r="1510" spans="1:3" x14ac:dyDescent="0.25">
      <c r="A1510">
        <v>1504</v>
      </c>
      <c r="B1510" t="str">
        <f>"00740516"</f>
        <v>00740516</v>
      </c>
      <c r="C1510" t="s">
        <v>6</v>
      </c>
    </row>
    <row r="1511" spans="1:3" x14ac:dyDescent="0.25">
      <c r="A1511">
        <v>1505</v>
      </c>
      <c r="B1511" t="str">
        <f>"00473399"</f>
        <v>00473399</v>
      </c>
      <c r="C1511" t="s">
        <v>7</v>
      </c>
    </row>
    <row r="1512" spans="1:3" x14ac:dyDescent="0.25">
      <c r="A1512">
        <v>1506</v>
      </c>
      <c r="B1512" t="str">
        <f>"00673969"</f>
        <v>00673969</v>
      </c>
      <c r="C1512" t="s">
        <v>6</v>
      </c>
    </row>
    <row r="1513" spans="1:3" x14ac:dyDescent="0.25">
      <c r="A1513">
        <v>1507</v>
      </c>
      <c r="B1513" t="str">
        <f>"00161121"</f>
        <v>00161121</v>
      </c>
      <c r="C1513" t="s">
        <v>7</v>
      </c>
    </row>
    <row r="1514" spans="1:3" x14ac:dyDescent="0.25">
      <c r="A1514">
        <v>1508</v>
      </c>
      <c r="B1514" t="str">
        <f>"201511015102"</f>
        <v>201511015102</v>
      </c>
      <c r="C1514" t="s">
        <v>6</v>
      </c>
    </row>
    <row r="1515" spans="1:3" x14ac:dyDescent="0.25">
      <c r="A1515">
        <v>1509</v>
      </c>
      <c r="B1515" t="str">
        <f>"201511038518"</f>
        <v>201511038518</v>
      </c>
      <c r="C1515" t="s">
        <v>6</v>
      </c>
    </row>
    <row r="1516" spans="1:3" x14ac:dyDescent="0.25">
      <c r="A1516">
        <v>1510</v>
      </c>
      <c r="B1516" t="str">
        <f>"00548978"</f>
        <v>00548978</v>
      </c>
      <c r="C1516" t="s">
        <v>7</v>
      </c>
    </row>
    <row r="1517" spans="1:3" x14ac:dyDescent="0.25">
      <c r="A1517">
        <v>1511</v>
      </c>
      <c r="B1517" t="str">
        <f>"00019503"</f>
        <v>00019503</v>
      </c>
      <c r="C1517" t="s">
        <v>6</v>
      </c>
    </row>
    <row r="1518" spans="1:3" x14ac:dyDescent="0.25">
      <c r="A1518">
        <v>1512</v>
      </c>
      <c r="B1518" t="str">
        <f>"00042186"</f>
        <v>00042186</v>
      </c>
      <c r="C1518" t="s">
        <v>7</v>
      </c>
    </row>
    <row r="1519" spans="1:3" x14ac:dyDescent="0.25">
      <c r="A1519">
        <v>1513</v>
      </c>
      <c r="B1519" t="str">
        <f>"201512000105"</f>
        <v>201512000105</v>
      </c>
      <c r="C1519" t="s">
        <v>7</v>
      </c>
    </row>
    <row r="1520" spans="1:3" x14ac:dyDescent="0.25">
      <c r="A1520">
        <v>1514</v>
      </c>
      <c r="B1520" t="str">
        <f>"00741380"</f>
        <v>00741380</v>
      </c>
      <c r="C1520" t="s">
        <v>7</v>
      </c>
    </row>
    <row r="1521" spans="1:3" x14ac:dyDescent="0.25">
      <c r="A1521">
        <v>1515</v>
      </c>
      <c r="B1521" t="str">
        <f>"00288828"</f>
        <v>00288828</v>
      </c>
      <c r="C1521" t="s">
        <v>6</v>
      </c>
    </row>
    <row r="1522" spans="1:3" x14ac:dyDescent="0.25">
      <c r="A1522">
        <v>1516</v>
      </c>
      <c r="B1522" t="str">
        <f>"00483275"</f>
        <v>00483275</v>
      </c>
      <c r="C1522" t="str">
        <f>"010"</f>
        <v>010</v>
      </c>
    </row>
    <row r="1523" spans="1:3" x14ac:dyDescent="0.25">
      <c r="A1523">
        <v>1517</v>
      </c>
      <c r="B1523" t="str">
        <f>"201402006542"</f>
        <v>201402006542</v>
      </c>
      <c r="C1523" t="s">
        <v>7</v>
      </c>
    </row>
    <row r="1524" spans="1:3" x14ac:dyDescent="0.25">
      <c r="A1524">
        <v>1518</v>
      </c>
      <c r="B1524" t="str">
        <f>"00046812"</f>
        <v>00046812</v>
      </c>
      <c r="C1524" t="s">
        <v>7</v>
      </c>
    </row>
    <row r="1525" spans="1:3" x14ac:dyDescent="0.25">
      <c r="A1525">
        <v>1519</v>
      </c>
      <c r="B1525" t="str">
        <f>"00320214"</f>
        <v>00320214</v>
      </c>
      <c r="C1525" t="s">
        <v>7</v>
      </c>
    </row>
    <row r="1526" spans="1:3" x14ac:dyDescent="0.25">
      <c r="A1526">
        <v>1520</v>
      </c>
      <c r="B1526" t="str">
        <f>"00085574"</f>
        <v>00085574</v>
      </c>
      <c r="C1526" t="s">
        <v>7</v>
      </c>
    </row>
    <row r="1527" spans="1:3" x14ac:dyDescent="0.25">
      <c r="A1527">
        <v>1521</v>
      </c>
      <c r="B1527" t="str">
        <f>"00737752"</f>
        <v>00737752</v>
      </c>
      <c r="C1527" t="s">
        <v>6</v>
      </c>
    </row>
    <row r="1528" spans="1:3" x14ac:dyDescent="0.25">
      <c r="A1528">
        <v>1522</v>
      </c>
      <c r="B1528" t="str">
        <f>"201511025255"</f>
        <v>201511025255</v>
      </c>
      <c r="C1528" t="s">
        <v>6</v>
      </c>
    </row>
    <row r="1529" spans="1:3" x14ac:dyDescent="0.25">
      <c r="A1529">
        <v>1523</v>
      </c>
      <c r="B1529" t="str">
        <f>"00673673"</f>
        <v>00673673</v>
      </c>
      <c r="C1529" t="s">
        <v>6</v>
      </c>
    </row>
    <row r="1530" spans="1:3" x14ac:dyDescent="0.25">
      <c r="A1530">
        <v>1524</v>
      </c>
      <c r="B1530" t="str">
        <f>"00222690"</f>
        <v>00222690</v>
      </c>
      <c r="C1530" t="s">
        <v>7</v>
      </c>
    </row>
    <row r="1531" spans="1:3" x14ac:dyDescent="0.25">
      <c r="A1531">
        <v>1525</v>
      </c>
      <c r="B1531" t="str">
        <f>"00009522"</f>
        <v>00009522</v>
      </c>
      <c r="C1531" t="s">
        <v>6</v>
      </c>
    </row>
    <row r="1532" spans="1:3" x14ac:dyDescent="0.25">
      <c r="A1532">
        <v>1526</v>
      </c>
      <c r="B1532" t="str">
        <f>"00496769"</f>
        <v>00496769</v>
      </c>
      <c r="C1532" t="s">
        <v>7</v>
      </c>
    </row>
    <row r="1533" spans="1:3" x14ac:dyDescent="0.25">
      <c r="A1533">
        <v>1527</v>
      </c>
      <c r="B1533" t="str">
        <f>"201511010971"</f>
        <v>201511010971</v>
      </c>
      <c r="C1533" t="s">
        <v>6</v>
      </c>
    </row>
    <row r="1534" spans="1:3" x14ac:dyDescent="0.25">
      <c r="A1534">
        <v>1528</v>
      </c>
      <c r="B1534" t="str">
        <f>"201510003565"</f>
        <v>201510003565</v>
      </c>
      <c r="C1534" t="s">
        <v>6</v>
      </c>
    </row>
    <row r="1535" spans="1:3" x14ac:dyDescent="0.25">
      <c r="A1535">
        <v>1529</v>
      </c>
      <c r="B1535" t="str">
        <f>"00663888"</f>
        <v>00663888</v>
      </c>
      <c r="C1535" t="s">
        <v>7</v>
      </c>
    </row>
    <row r="1536" spans="1:3" x14ac:dyDescent="0.25">
      <c r="A1536">
        <v>1530</v>
      </c>
      <c r="B1536" t="str">
        <f>"201511027830"</f>
        <v>201511027830</v>
      </c>
      <c r="C1536" t="s">
        <v>6</v>
      </c>
    </row>
    <row r="1537" spans="1:3" x14ac:dyDescent="0.25">
      <c r="A1537">
        <v>1531</v>
      </c>
      <c r="B1537" t="str">
        <f>"00650168"</f>
        <v>00650168</v>
      </c>
      <c r="C1537" t="s">
        <v>6</v>
      </c>
    </row>
    <row r="1538" spans="1:3" x14ac:dyDescent="0.25">
      <c r="A1538">
        <v>1532</v>
      </c>
      <c r="B1538" t="str">
        <f>"00492666"</f>
        <v>00492666</v>
      </c>
      <c r="C1538" t="s">
        <v>10</v>
      </c>
    </row>
    <row r="1539" spans="1:3" x14ac:dyDescent="0.25">
      <c r="A1539">
        <v>1533</v>
      </c>
      <c r="B1539" t="str">
        <f>"00460150"</f>
        <v>00460150</v>
      </c>
      <c r="C1539" t="s">
        <v>7</v>
      </c>
    </row>
    <row r="1540" spans="1:3" x14ac:dyDescent="0.25">
      <c r="A1540">
        <v>1534</v>
      </c>
      <c r="B1540" t="str">
        <f>"00745110"</f>
        <v>00745110</v>
      </c>
      <c r="C1540" t="s">
        <v>7</v>
      </c>
    </row>
    <row r="1541" spans="1:3" x14ac:dyDescent="0.25">
      <c r="A1541">
        <v>1535</v>
      </c>
      <c r="B1541" t="str">
        <f>"00745258"</f>
        <v>00745258</v>
      </c>
      <c r="C1541" t="s">
        <v>7</v>
      </c>
    </row>
    <row r="1542" spans="1:3" x14ac:dyDescent="0.25">
      <c r="A1542">
        <v>1536</v>
      </c>
      <c r="B1542" t="str">
        <f>"00085049"</f>
        <v>00085049</v>
      </c>
      <c r="C1542" t="s">
        <v>7</v>
      </c>
    </row>
    <row r="1543" spans="1:3" x14ac:dyDescent="0.25">
      <c r="A1543">
        <v>1537</v>
      </c>
      <c r="B1543" t="str">
        <f>"00093807"</f>
        <v>00093807</v>
      </c>
      <c r="C1543" t="s">
        <v>6</v>
      </c>
    </row>
    <row r="1544" spans="1:3" x14ac:dyDescent="0.25">
      <c r="A1544">
        <v>1538</v>
      </c>
      <c r="B1544" t="str">
        <f>"201511041416"</f>
        <v>201511041416</v>
      </c>
      <c r="C1544" t="s">
        <v>6</v>
      </c>
    </row>
    <row r="1545" spans="1:3" x14ac:dyDescent="0.25">
      <c r="A1545">
        <v>1539</v>
      </c>
      <c r="B1545" t="str">
        <f>"00112187"</f>
        <v>00112187</v>
      </c>
      <c r="C1545" t="s">
        <v>7</v>
      </c>
    </row>
    <row r="1546" spans="1:3" x14ac:dyDescent="0.25">
      <c r="A1546">
        <v>1540</v>
      </c>
      <c r="B1546" t="str">
        <f>"200911000056"</f>
        <v>200911000056</v>
      </c>
      <c r="C1546" t="s">
        <v>7</v>
      </c>
    </row>
    <row r="1547" spans="1:3" x14ac:dyDescent="0.25">
      <c r="A1547">
        <v>1541</v>
      </c>
      <c r="B1547" t="str">
        <f>"00744697"</f>
        <v>00744697</v>
      </c>
      <c r="C1547" t="s">
        <v>6</v>
      </c>
    </row>
    <row r="1548" spans="1:3" x14ac:dyDescent="0.25">
      <c r="A1548">
        <v>1542</v>
      </c>
      <c r="B1548" t="str">
        <f>"201511031349"</f>
        <v>201511031349</v>
      </c>
      <c r="C1548" t="s">
        <v>6</v>
      </c>
    </row>
    <row r="1549" spans="1:3" x14ac:dyDescent="0.25">
      <c r="A1549">
        <v>1543</v>
      </c>
      <c r="B1549" t="str">
        <f>"00004786"</f>
        <v>00004786</v>
      </c>
      <c r="C1549" t="s">
        <v>7</v>
      </c>
    </row>
    <row r="1550" spans="1:3" x14ac:dyDescent="0.25">
      <c r="A1550">
        <v>1544</v>
      </c>
      <c r="B1550" t="str">
        <f>"00666368"</f>
        <v>00666368</v>
      </c>
      <c r="C1550" t="s">
        <v>7</v>
      </c>
    </row>
    <row r="1551" spans="1:3" x14ac:dyDescent="0.25">
      <c r="A1551">
        <v>1545</v>
      </c>
      <c r="B1551" t="str">
        <f>"201511015343"</f>
        <v>201511015343</v>
      </c>
      <c r="C1551" t="s">
        <v>6</v>
      </c>
    </row>
    <row r="1552" spans="1:3" x14ac:dyDescent="0.25">
      <c r="A1552">
        <v>1546</v>
      </c>
      <c r="B1552" t="str">
        <f>"00741406"</f>
        <v>00741406</v>
      </c>
      <c r="C1552" t="s">
        <v>6</v>
      </c>
    </row>
    <row r="1553" spans="1:3" x14ac:dyDescent="0.25">
      <c r="A1553">
        <v>1547</v>
      </c>
      <c r="B1553" t="str">
        <f>"00740510"</f>
        <v>00740510</v>
      </c>
      <c r="C1553" t="s">
        <v>7</v>
      </c>
    </row>
    <row r="1554" spans="1:3" x14ac:dyDescent="0.25">
      <c r="A1554">
        <v>1548</v>
      </c>
      <c r="B1554" t="str">
        <f>"00741864"</f>
        <v>00741864</v>
      </c>
      <c r="C1554" t="s">
        <v>6</v>
      </c>
    </row>
    <row r="1555" spans="1:3" x14ac:dyDescent="0.25">
      <c r="A1555">
        <v>1549</v>
      </c>
      <c r="B1555" t="str">
        <f>"201511034078"</f>
        <v>201511034078</v>
      </c>
      <c r="C1555" t="s">
        <v>6</v>
      </c>
    </row>
    <row r="1556" spans="1:3" x14ac:dyDescent="0.25">
      <c r="A1556">
        <v>1550</v>
      </c>
      <c r="B1556" t="str">
        <f>"201511037624"</f>
        <v>201511037624</v>
      </c>
      <c r="C1556" t="s">
        <v>7</v>
      </c>
    </row>
    <row r="1557" spans="1:3" x14ac:dyDescent="0.25">
      <c r="A1557">
        <v>1551</v>
      </c>
      <c r="B1557" t="str">
        <f>"201102000249"</f>
        <v>201102000249</v>
      </c>
      <c r="C1557" t="s">
        <v>6</v>
      </c>
    </row>
    <row r="1558" spans="1:3" x14ac:dyDescent="0.25">
      <c r="A1558">
        <v>1552</v>
      </c>
      <c r="B1558" t="str">
        <f>"201410009652"</f>
        <v>201410009652</v>
      </c>
      <c r="C1558" t="s">
        <v>7</v>
      </c>
    </row>
    <row r="1559" spans="1:3" x14ac:dyDescent="0.25">
      <c r="A1559">
        <v>1553</v>
      </c>
      <c r="B1559" t="str">
        <f>"00367155"</f>
        <v>00367155</v>
      </c>
      <c r="C1559" t="s">
        <v>7</v>
      </c>
    </row>
    <row r="1560" spans="1:3" x14ac:dyDescent="0.25">
      <c r="A1560">
        <v>1554</v>
      </c>
      <c r="B1560" t="str">
        <f>"00744930"</f>
        <v>00744930</v>
      </c>
      <c r="C1560" t="s">
        <v>7</v>
      </c>
    </row>
    <row r="1561" spans="1:3" x14ac:dyDescent="0.25">
      <c r="A1561">
        <v>1555</v>
      </c>
      <c r="B1561" t="str">
        <f>"00225037"</f>
        <v>00225037</v>
      </c>
      <c r="C1561" t="s">
        <v>6</v>
      </c>
    </row>
    <row r="1562" spans="1:3" x14ac:dyDescent="0.25">
      <c r="A1562">
        <v>1556</v>
      </c>
      <c r="B1562" t="str">
        <f>"00092589"</f>
        <v>00092589</v>
      </c>
      <c r="C1562" t="s">
        <v>7</v>
      </c>
    </row>
    <row r="1563" spans="1:3" x14ac:dyDescent="0.25">
      <c r="A1563">
        <v>1557</v>
      </c>
      <c r="B1563" t="str">
        <f>"201506000795"</f>
        <v>201506000795</v>
      </c>
      <c r="C1563" t="s">
        <v>7</v>
      </c>
    </row>
    <row r="1564" spans="1:3" x14ac:dyDescent="0.25">
      <c r="A1564">
        <v>1558</v>
      </c>
      <c r="B1564" t="str">
        <f>"00487926"</f>
        <v>00487926</v>
      </c>
      <c r="C1564" t="s">
        <v>7</v>
      </c>
    </row>
    <row r="1565" spans="1:3" x14ac:dyDescent="0.25">
      <c r="A1565">
        <v>1559</v>
      </c>
      <c r="B1565" t="str">
        <f>"00189613"</f>
        <v>00189613</v>
      </c>
      <c r="C1565" t="s">
        <v>7</v>
      </c>
    </row>
    <row r="1566" spans="1:3" x14ac:dyDescent="0.25">
      <c r="A1566">
        <v>1560</v>
      </c>
      <c r="B1566" t="str">
        <f>"00743040"</f>
        <v>00743040</v>
      </c>
      <c r="C1566" t="s">
        <v>7</v>
      </c>
    </row>
    <row r="1567" spans="1:3" x14ac:dyDescent="0.25">
      <c r="A1567">
        <v>1561</v>
      </c>
      <c r="B1567" t="str">
        <f>"201410000946"</f>
        <v>201410000946</v>
      </c>
      <c r="C1567" t="s">
        <v>10</v>
      </c>
    </row>
    <row r="1568" spans="1:3" x14ac:dyDescent="0.25">
      <c r="A1568">
        <v>1562</v>
      </c>
      <c r="B1568" t="str">
        <f>"201406017764"</f>
        <v>201406017764</v>
      </c>
      <c r="C1568" t="s">
        <v>6</v>
      </c>
    </row>
    <row r="1569" spans="1:3" x14ac:dyDescent="0.25">
      <c r="A1569">
        <v>1563</v>
      </c>
      <c r="B1569" t="str">
        <f>"00541790"</f>
        <v>00541790</v>
      </c>
      <c r="C1569" t="s">
        <v>7</v>
      </c>
    </row>
    <row r="1570" spans="1:3" x14ac:dyDescent="0.25">
      <c r="A1570">
        <v>1564</v>
      </c>
      <c r="B1570" t="str">
        <f>"201410000086"</f>
        <v>201410000086</v>
      </c>
      <c r="C1570" t="s">
        <v>7</v>
      </c>
    </row>
    <row r="1571" spans="1:3" x14ac:dyDescent="0.25">
      <c r="A1571">
        <v>1565</v>
      </c>
      <c r="B1571" t="str">
        <f>"201511025909"</f>
        <v>201511025909</v>
      </c>
      <c r="C1571" t="s">
        <v>6</v>
      </c>
    </row>
    <row r="1572" spans="1:3" x14ac:dyDescent="0.25">
      <c r="A1572">
        <v>1566</v>
      </c>
      <c r="B1572" t="str">
        <f>"00221241"</f>
        <v>00221241</v>
      </c>
      <c r="C1572" t="s">
        <v>7</v>
      </c>
    </row>
    <row r="1573" spans="1:3" x14ac:dyDescent="0.25">
      <c r="A1573">
        <v>1567</v>
      </c>
      <c r="B1573" t="str">
        <f>"201409000261"</f>
        <v>201409000261</v>
      </c>
      <c r="C1573" t="s">
        <v>6</v>
      </c>
    </row>
    <row r="1574" spans="1:3" x14ac:dyDescent="0.25">
      <c r="A1574">
        <v>1568</v>
      </c>
      <c r="B1574" t="str">
        <f>"00674949"</f>
        <v>00674949</v>
      </c>
      <c r="C1574" t="s">
        <v>6</v>
      </c>
    </row>
    <row r="1575" spans="1:3" x14ac:dyDescent="0.25">
      <c r="A1575">
        <v>1569</v>
      </c>
      <c r="B1575" t="str">
        <f>"201601000392"</f>
        <v>201601000392</v>
      </c>
      <c r="C1575" t="s">
        <v>7</v>
      </c>
    </row>
    <row r="1576" spans="1:3" x14ac:dyDescent="0.25">
      <c r="A1576">
        <v>1570</v>
      </c>
      <c r="B1576" t="str">
        <f>"00043567"</f>
        <v>00043567</v>
      </c>
      <c r="C1576" t="str">
        <f>"010"</f>
        <v>010</v>
      </c>
    </row>
    <row r="1577" spans="1:3" x14ac:dyDescent="0.25">
      <c r="A1577">
        <v>1571</v>
      </c>
      <c r="B1577" t="str">
        <f>"201504002511"</f>
        <v>201504002511</v>
      </c>
      <c r="C1577" t="s">
        <v>7</v>
      </c>
    </row>
    <row r="1578" spans="1:3" x14ac:dyDescent="0.25">
      <c r="A1578">
        <v>1572</v>
      </c>
      <c r="B1578" t="str">
        <f>"00560073"</f>
        <v>00560073</v>
      </c>
      <c r="C1578" t="s">
        <v>7</v>
      </c>
    </row>
    <row r="1579" spans="1:3" x14ac:dyDescent="0.25">
      <c r="A1579">
        <v>1573</v>
      </c>
      <c r="B1579" t="str">
        <f>"201511032048"</f>
        <v>201511032048</v>
      </c>
      <c r="C1579" t="s">
        <v>6</v>
      </c>
    </row>
    <row r="1580" spans="1:3" x14ac:dyDescent="0.25">
      <c r="A1580">
        <v>1574</v>
      </c>
      <c r="B1580" t="str">
        <f>"00023787"</f>
        <v>00023787</v>
      </c>
      <c r="C1580" t="s">
        <v>7</v>
      </c>
    </row>
    <row r="1581" spans="1:3" x14ac:dyDescent="0.25">
      <c r="A1581">
        <v>1575</v>
      </c>
      <c r="B1581" t="str">
        <f>"00530021"</f>
        <v>00530021</v>
      </c>
      <c r="C1581" t="s">
        <v>6</v>
      </c>
    </row>
    <row r="1582" spans="1:3" x14ac:dyDescent="0.25">
      <c r="A1582">
        <v>1576</v>
      </c>
      <c r="B1582" t="str">
        <f>"00457953"</f>
        <v>00457953</v>
      </c>
      <c r="C1582" t="s">
        <v>7</v>
      </c>
    </row>
    <row r="1583" spans="1:3" x14ac:dyDescent="0.25">
      <c r="A1583">
        <v>1577</v>
      </c>
      <c r="B1583" t="str">
        <f>"00192961"</f>
        <v>00192961</v>
      </c>
      <c r="C1583" t="s">
        <v>7</v>
      </c>
    </row>
    <row r="1584" spans="1:3" x14ac:dyDescent="0.25">
      <c r="A1584">
        <v>1578</v>
      </c>
      <c r="B1584" t="str">
        <f>"00741201"</f>
        <v>00741201</v>
      </c>
      <c r="C1584" t="s">
        <v>7</v>
      </c>
    </row>
    <row r="1585" spans="1:3" x14ac:dyDescent="0.25">
      <c r="A1585">
        <v>1579</v>
      </c>
      <c r="B1585" t="str">
        <f>"00219276"</f>
        <v>00219276</v>
      </c>
      <c r="C1585" t="s">
        <v>7</v>
      </c>
    </row>
    <row r="1586" spans="1:3" x14ac:dyDescent="0.25">
      <c r="A1586">
        <v>1580</v>
      </c>
      <c r="B1586" t="str">
        <f>"201511039477"</f>
        <v>201511039477</v>
      </c>
      <c r="C1586" t="s">
        <v>7</v>
      </c>
    </row>
    <row r="1587" spans="1:3" x14ac:dyDescent="0.25">
      <c r="A1587">
        <v>1581</v>
      </c>
      <c r="B1587" t="str">
        <f>"00373791"</f>
        <v>00373791</v>
      </c>
      <c r="C1587" t="s">
        <v>7</v>
      </c>
    </row>
    <row r="1588" spans="1:3" x14ac:dyDescent="0.25">
      <c r="A1588">
        <v>1582</v>
      </c>
      <c r="B1588" t="str">
        <f>"201005000166"</f>
        <v>201005000166</v>
      </c>
      <c r="C1588" t="s">
        <v>7</v>
      </c>
    </row>
    <row r="1589" spans="1:3" x14ac:dyDescent="0.25">
      <c r="A1589">
        <v>1583</v>
      </c>
      <c r="B1589" t="str">
        <f>"00123468"</f>
        <v>00123468</v>
      </c>
      <c r="C1589" t="s">
        <v>6</v>
      </c>
    </row>
    <row r="1590" spans="1:3" x14ac:dyDescent="0.25">
      <c r="A1590">
        <v>1584</v>
      </c>
      <c r="B1590" t="str">
        <f>"201511032566"</f>
        <v>201511032566</v>
      </c>
      <c r="C1590" t="s">
        <v>7</v>
      </c>
    </row>
    <row r="1591" spans="1:3" x14ac:dyDescent="0.25">
      <c r="A1591">
        <v>1585</v>
      </c>
      <c r="B1591" t="str">
        <f>"201402010964"</f>
        <v>201402010964</v>
      </c>
      <c r="C1591" t="s">
        <v>6</v>
      </c>
    </row>
    <row r="1592" spans="1:3" x14ac:dyDescent="0.25">
      <c r="A1592">
        <v>1586</v>
      </c>
      <c r="B1592" t="str">
        <f>"201410009092"</f>
        <v>201410009092</v>
      </c>
      <c r="C1592" t="s">
        <v>7</v>
      </c>
    </row>
    <row r="1593" spans="1:3" x14ac:dyDescent="0.25">
      <c r="A1593">
        <v>1587</v>
      </c>
      <c r="B1593" t="str">
        <f>"00010187"</f>
        <v>00010187</v>
      </c>
      <c r="C1593" t="s">
        <v>7</v>
      </c>
    </row>
    <row r="1594" spans="1:3" x14ac:dyDescent="0.25">
      <c r="A1594">
        <v>1588</v>
      </c>
      <c r="B1594" t="str">
        <f>"00672710"</f>
        <v>00672710</v>
      </c>
      <c r="C1594" t="s">
        <v>6</v>
      </c>
    </row>
    <row r="1595" spans="1:3" x14ac:dyDescent="0.25">
      <c r="A1595">
        <v>1589</v>
      </c>
      <c r="B1595" t="str">
        <f>"00486541"</f>
        <v>00486541</v>
      </c>
      <c r="C1595" t="s">
        <v>6</v>
      </c>
    </row>
    <row r="1596" spans="1:3" x14ac:dyDescent="0.25">
      <c r="A1596">
        <v>1590</v>
      </c>
      <c r="B1596" t="str">
        <f>"00745273"</f>
        <v>00745273</v>
      </c>
      <c r="C1596" t="s">
        <v>6</v>
      </c>
    </row>
    <row r="1597" spans="1:3" x14ac:dyDescent="0.25">
      <c r="A1597">
        <v>1591</v>
      </c>
      <c r="B1597" t="str">
        <f>"201601000319"</f>
        <v>201601000319</v>
      </c>
      <c r="C1597" t="s">
        <v>7</v>
      </c>
    </row>
    <row r="1598" spans="1:3" x14ac:dyDescent="0.25">
      <c r="A1598">
        <v>1592</v>
      </c>
      <c r="B1598" t="str">
        <f>"00496094"</f>
        <v>00496094</v>
      </c>
      <c r="C1598" t="s">
        <v>7</v>
      </c>
    </row>
    <row r="1599" spans="1:3" x14ac:dyDescent="0.25">
      <c r="A1599">
        <v>1593</v>
      </c>
      <c r="B1599" t="str">
        <f>"201406008170"</f>
        <v>201406008170</v>
      </c>
      <c r="C1599" t="s">
        <v>6</v>
      </c>
    </row>
    <row r="1600" spans="1:3" x14ac:dyDescent="0.25">
      <c r="A1600">
        <v>1594</v>
      </c>
      <c r="B1600" t="str">
        <f>"00049003"</f>
        <v>00049003</v>
      </c>
      <c r="C1600" t="s">
        <v>7</v>
      </c>
    </row>
    <row r="1601" spans="1:3" x14ac:dyDescent="0.25">
      <c r="A1601">
        <v>1595</v>
      </c>
      <c r="B1601" t="str">
        <f>"00741842"</f>
        <v>00741842</v>
      </c>
      <c r="C1601" t="s">
        <v>7</v>
      </c>
    </row>
    <row r="1602" spans="1:3" x14ac:dyDescent="0.25">
      <c r="A1602">
        <v>1596</v>
      </c>
      <c r="B1602" t="str">
        <f>"201511037082"</f>
        <v>201511037082</v>
      </c>
      <c r="C1602" t="s">
        <v>6</v>
      </c>
    </row>
    <row r="1603" spans="1:3" x14ac:dyDescent="0.25">
      <c r="A1603">
        <v>1597</v>
      </c>
      <c r="B1603" t="str">
        <f>"201504001112"</f>
        <v>201504001112</v>
      </c>
      <c r="C1603" t="s">
        <v>6</v>
      </c>
    </row>
    <row r="1604" spans="1:3" x14ac:dyDescent="0.25">
      <c r="A1604">
        <v>1598</v>
      </c>
      <c r="B1604" t="str">
        <f>"00648814"</f>
        <v>00648814</v>
      </c>
      <c r="C1604" t="s">
        <v>7</v>
      </c>
    </row>
    <row r="1605" spans="1:3" x14ac:dyDescent="0.25">
      <c r="A1605">
        <v>1599</v>
      </c>
      <c r="B1605" t="str">
        <f>"00744709"</f>
        <v>00744709</v>
      </c>
      <c r="C1605" t="s">
        <v>7</v>
      </c>
    </row>
    <row r="1606" spans="1:3" x14ac:dyDescent="0.25">
      <c r="A1606">
        <v>1600</v>
      </c>
      <c r="B1606" t="str">
        <f>"00474820"</f>
        <v>00474820</v>
      </c>
      <c r="C1606" t="s">
        <v>6</v>
      </c>
    </row>
    <row r="1607" spans="1:3" x14ac:dyDescent="0.25">
      <c r="A1607">
        <v>1601</v>
      </c>
      <c r="B1607" t="str">
        <f>"00144469"</f>
        <v>00144469</v>
      </c>
      <c r="C1607" t="s">
        <v>7</v>
      </c>
    </row>
    <row r="1608" spans="1:3" x14ac:dyDescent="0.25">
      <c r="A1608">
        <v>1602</v>
      </c>
      <c r="B1608" t="str">
        <f>"00745079"</f>
        <v>00745079</v>
      </c>
      <c r="C1608" t="s">
        <v>7</v>
      </c>
    </row>
    <row r="1609" spans="1:3" x14ac:dyDescent="0.25">
      <c r="A1609">
        <v>1603</v>
      </c>
      <c r="B1609" t="str">
        <f>"00742043"</f>
        <v>00742043</v>
      </c>
      <c r="C1609" t="s">
        <v>6</v>
      </c>
    </row>
    <row r="1610" spans="1:3" x14ac:dyDescent="0.25">
      <c r="A1610">
        <v>1604</v>
      </c>
      <c r="B1610" t="str">
        <f>"00742573"</f>
        <v>00742573</v>
      </c>
      <c r="C1610" t="s">
        <v>6</v>
      </c>
    </row>
    <row r="1611" spans="1:3" x14ac:dyDescent="0.25">
      <c r="A1611">
        <v>1605</v>
      </c>
      <c r="B1611" t="str">
        <f>"00109275"</f>
        <v>00109275</v>
      </c>
      <c r="C1611" t="s">
        <v>6</v>
      </c>
    </row>
    <row r="1612" spans="1:3" x14ac:dyDescent="0.25">
      <c r="A1612">
        <v>1606</v>
      </c>
      <c r="B1612" t="str">
        <f>"201511033416"</f>
        <v>201511033416</v>
      </c>
      <c r="C1612" t="s">
        <v>6</v>
      </c>
    </row>
    <row r="1613" spans="1:3" x14ac:dyDescent="0.25">
      <c r="A1613">
        <v>1607</v>
      </c>
      <c r="B1613" t="str">
        <f>"201406007763"</f>
        <v>201406007763</v>
      </c>
      <c r="C1613" t="s">
        <v>7</v>
      </c>
    </row>
    <row r="1614" spans="1:3" x14ac:dyDescent="0.25">
      <c r="A1614">
        <v>1608</v>
      </c>
      <c r="B1614" t="str">
        <f>"00040375"</f>
        <v>00040375</v>
      </c>
      <c r="C1614" t="s">
        <v>6</v>
      </c>
    </row>
    <row r="1615" spans="1:3" x14ac:dyDescent="0.25">
      <c r="A1615">
        <v>1609</v>
      </c>
      <c r="B1615" t="str">
        <f>"00029070"</f>
        <v>00029070</v>
      </c>
      <c r="C1615" t="str">
        <f>"009"</f>
        <v>009</v>
      </c>
    </row>
    <row r="1616" spans="1:3" x14ac:dyDescent="0.25">
      <c r="A1616">
        <v>1610</v>
      </c>
      <c r="B1616" t="str">
        <f>"00110022"</f>
        <v>00110022</v>
      </c>
      <c r="C1616" t="s">
        <v>7</v>
      </c>
    </row>
    <row r="1617" spans="1:3" x14ac:dyDescent="0.25">
      <c r="A1617">
        <v>1611</v>
      </c>
      <c r="B1617" t="str">
        <f>"00564520"</f>
        <v>00564520</v>
      </c>
      <c r="C1617" t="s">
        <v>7</v>
      </c>
    </row>
    <row r="1618" spans="1:3" x14ac:dyDescent="0.25">
      <c r="A1618">
        <v>1612</v>
      </c>
      <c r="B1618" t="str">
        <f>"00741692"</f>
        <v>00741692</v>
      </c>
      <c r="C1618" t="s">
        <v>6</v>
      </c>
    </row>
    <row r="1619" spans="1:3" x14ac:dyDescent="0.25">
      <c r="A1619">
        <v>1613</v>
      </c>
      <c r="B1619" t="str">
        <f>"00147008"</f>
        <v>00147008</v>
      </c>
      <c r="C1619" t="s">
        <v>7</v>
      </c>
    </row>
    <row r="1620" spans="1:3" x14ac:dyDescent="0.25">
      <c r="A1620">
        <v>1614</v>
      </c>
      <c r="B1620" t="str">
        <f>"00042151"</f>
        <v>00042151</v>
      </c>
      <c r="C1620" t="s">
        <v>7</v>
      </c>
    </row>
    <row r="1621" spans="1:3" x14ac:dyDescent="0.25">
      <c r="A1621">
        <v>1615</v>
      </c>
      <c r="B1621" t="str">
        <f>"201511042184"</f>
        <v>201511042184</v>
      </c>
      <c r="C1621" t="s">
        <v>6</v>
      </c>
    </row>
    <row r="1622" spans="1:3" x14ac:dyDescent="0.25">
      <c r="A1622">
        <v>1616</v>
      </c>
      <c r="B1622" t="str">
        <f>"00509084"</f>
        <v>00509084</v>
      </c>
      <c r="C1622" t="s">
        <v>7</v>
      </c>
    </row>
    <row r="1623" spans="1:3" x14ac:dyDescent="0.25">
      <c r="A1623">
        <v>1617</v>
      </c>
      <c r="B1623" t="str">
        <f>"201406002880"</f>
        <v>201406002880</v>
      </c>
      <c r="C1623" t="s">
        <v>10</v>
      </c>
    </row>
    <row r="1624" spans="1:3" x14ac:dyDescent="0.25">
      <c r="A1624">
        <v>1618</v>
      </c>
      <c r="B1624" t="str">
        <f>"00479391"</f>
        <v>00479391</v>
      </c>
      <c r="C1624" t="s">
        <v>6</v>
      </c>
    </row>
    <row r="1625" spans="1:3" x14ac:dyDescent="0.25">
      <c r="A1625">
        <v>1619</v>
      </c>
      <c r="B1625" t="str">
        <f>"201102000969"</f>
        <v>201102000969</v>
      </c>
      <c r="C1625" t="s">
        <v>7</v>
      </c>
    </row>
    <row r="1626" spans="1:3" x14ac:dyDescent="0.25">
      <c r="A1626">
        <v>1620</v>
      </c>
      <c r="B1626" t="str">
        <f>"201511030527"</f>
        <v>201511030527</v>
      </c>
      <c r="C1626" t="s">
        <v>7</v>
      </c>
    </row>
    <row r="1627" spans="1:3" x14ac:dyDescent="0.25">
      <c r="A1627">
        <v>1621</v>
      </c>
      <c r="B1627" t="str">
        <f>"201512002741"</f>
        <v>201512002741</v>
      </c>
      <c r="C1627" t="s">
        <v>7</v>
      </c>
    </row>
    <row r="1628" spans="1:3" x14ac:dyDescent="0.25">
      <c r="A1628">
        <v>1622</v>
      </c>
      <c r="B1628" t="str">
        <f>"00741965"</f>
        <v>00741965</v>
      </c>
      <c r="C1628" t="s">
        <v>6</v>
      </c>
    </row>
    <row r="1629" spans="1:3" x14ac:dyDescent="0.25">
      <c r="A1629">
        <v>1623</v>
      </c>
      <c r="B1629" t="str">
        <f>"00081860"</f>
        <v>00081860</v>
      </c>
      <c r="C1629" t="s">
        <v>7</v>
      </c>
    </row>
    <row r="1630" spans="1:3" x14ac:dyDescent="0.25">
      <c r="A1630">
        <v>1624</v>
      </c>
      <c r="B1630" t="str">
        <f>"201406006082"</f>
        <v>201406006082</v>
      </c>
      <c r="C1630" t="s">
        <v>6</v>
      </c>
    </row>
    <row r="1631" spans="1:3" x14ac:dyDescent="0.25">
      <c r="A1631">
        <v>1625</v>
      </c>
      <c r="B1631" t="str">
        <f>"00741195"</f>
        <v>00741195</v>
      </c>
      <c r="C1631" t="s">
        <v>6</v>
      </c>
    </row>
    <row r="1632" spans="1:3" x14ac:dyDescent="0.25">
      <c r="A1632">
        <v>1626</v>
      </c>
      <c r="B1632" t="str">
        <f>"00487943"</f>
        <v>00487943</v>
      </c>
      <c r="C1632" t="s">
        <v>7</v>
      </c>
    </row>
    <row r="1633" spans="1:3" x14ac:dyDescent="0.25">
      <c r="A1633">
        <v>1627</v>
      </c>
      <c r="B1633" t="str">
        <f>"201504005425"</f>
        <v>201504005425</v>
      </c>
      <c r="C1633" t="s">
        <v>7</v>
      </c>
    </row>
    <row r="1634" spans="1:3" x14ac:dyDescent="0.25">
      <c r="A1634">
        <v>1628</v>
      </c>
      <c r="B1634" t="str">
        <f>"00745278"</f>
        <v>00745278</v>
      </c>
      <c r="C1634" t="s">
        <v>6</v>
      </c>
    </row>
    <row r="1635" spans="1:3" x14ac:dyDescent="0.25">
      <c r="A1635">
        <v>1629</v>
      </c>
      <c r="B1635" t="str">
        <f>"00743023"</f>
        <v>00743023</v>
      </c>
      <c r="C1635" t="s">
        <v>7</v>
      </c>
    </row>
    <row r="1636" spans="1:3" x14ac:dyDescent="0.25">
      <c r="A1636">
        <v>1630</v>
      </c>
      <c r="B1636" t="str">
        <f>"00550404"</f>
        <v>00550404</v>
      </c>
      <c r="C1636" t="s">
        <v>7</v>
      </c>
    </row>
    <row r="1637" spans="1:3" x14ac:dyDescent="0.25">
      <c r="A1637">
        <v>1631</v>
      </c>
      <c r="B1637" t="str">
        <f>"00285426"</f>
        <v>00285426</v>
      </c>
      <c r="C1637" t="s">
        <v>7</v>
      </c>
    </row>
    <row r="1638" spans="1:3" x14ac:dyDescent="0.25">
      <c r="A1638">
        <v>1632</v>
      </c>
      <c r="B1638" t="str">
        <f>"00726402"</f>
        <v>00726402</v>
      </c>
      <c r="C1638" t="s">
        <v>6</v>
      </c>
    </row>
    <row r="1639" spans="1:3" x14ac:dyDescent="0.25">
      <c r="A1639">
        <v>1633</v>
      </c>
      <c r="B1639" t="str">
        <f>"00049318"</f>
        <v>00049318</v>
      </c>
      <c r="C1639" t="s">
        <v>6</v>
      </c>
    </row>
    <row r="1640" spans="1:3" x14ac:dyDescent="0.25">
      <c r="A1640">
        <v>1634</v>
      </c>
      <c r="B1640" t="str">
        <f>"00744873"</f>
        <v>00744873</v>
      </c>
      <c r="C1640" t="s">
        <v>7</v>
      </c>
    </row>
    <row r="1641" spans="1:3" x14ac:dyDescent="0.25">
      <c r="A1641">
        <v>1635</v>
      </c>
      <c r="B1641" t="str">
        <f>"00743318"</f>
        <v>00743318</v>
      </c>
      <c r="C1641" t="s">
        <v>7</v>
      </c>
    </row>
    <row r="1642" spans="1:3" x14ac:dyDescent="0.25">
      <c r="A1642">
        <v>1636</v>
      </c>
      <c r="B1642" t="str">
        <f>"00003820"</f>
        <v>00003820</v>
      </c>
      <c r="C1642" t="s">
        <v>7</v>
      </c>
    </row>
    <row r="1643" spans="1:3" x14ac:dyDescent="0.25">
      <c r="A1643">
        <v>1637</v>
      </c>
      <c r="B1643" t="str">
        <f>"201511032160"</f>
        <v>201511032160</v>
      </c>
      <c r="C1643" t="s">
        <v>6</v>
      </c>
    </row>
    <row r="1644" spans="1:3" x14ac:dyDescent="0.25">
      <c r="A1644">
        <v>1638</v>
      </c>
      <c r="B1644" t="str">
        <f>"00742041"</f>
        <v>00742041</v>
      </c>
      <c r="C1644" t="s">
        <v>7</v>
      </c>
    </row>
    <row r="1645" spans="1:3" x14ac:dyDescent="0.25">
      <c r="A1645">
        <v>1639</v>
      </c>
      <c r="B1645" t="str">
        <f>"201511004968"</f>
        <v>201511004968</v>
      </c>
      <c r="C1645" t="s">
        <v>6</v>
      </c>
    </row>
    <row r="1646" spans="1:3" x14ac:dyDescent="0.25">
      <c r="A1646">
        <v>1640</v>
      </c>
      <c r="B1646" t="str">
        <f>"00164367"</f>
        <v>00164367</v>
      </c>
      <c r="C1646" t="s">
        <v>7</v>
      </c>
    </row>
    <row r="1647" spans="1:3" x14ac:dyDescent="0.25">
      <c r="A1647">
        <v>1641</v>
      </c>
      <c r="B1647" t="str">
        <f>"00685753"</f>
        <v>00685753</v>
      </c>
      <c r="C1647" t="s">
        <v>8</v>
      </c>
    </row>
    <row r="1648" spans="1:3" x14ac:dyDescent="0.25">
      <c r="A1648">
        <v>1642</v>
      </c>
      <c r="B1648" t="str">
        <f>"201510003581"</f>
        <v>201510003581</v>
      </c>
      <c r="C1648" t="s">
        <v>6</v>
      </c>
    </row>
    <row r="1649" spans="1:3" x14ac:dyDescent="0.25">
      <c r="A1649">
        <v>1643</v>
      </c>
      <c r="B1649" t="str">
        <f>"00073449"</f>
        <v>00073449</v>
      </c>
      <c r="C1649" t="s">
        <v>6</v>
      </c>
    </row>
    <row r="1650" spans="1:3" x14ac:dyDescent="0.25">
      <c r="A1650">
        <v>1644</v>
      </c>
      <c r="B1650" t="str">
        <f>"00745591"</f>
        <v>00745591</v>
      </c>
      <c r="C1650" t="s">
        <v>7</v>
      </c>
    </row>
    <row r="1651" spans="1:3" x14ac:dyDescent="0.25">
      <c r="A1651">
        <v>1645</v>
      </c>
      <c r="B1651" t="str">
        <f>"00745313"</f>
        <v>00745313</v>
      </c>
      <c r="C1651" t="s">
        <v>6</v>
      </c>
    </row>
    <row r="1652" spans="1:3" x14ac:dyDescent="0.25">
      <c r="A1652">
        <v>1646</v>
      </c>
      <c r="B1652" t="str">
        <f>"00493059"</f>
        <v>00493059</v>
      </c>
      <c r="C1652" t="s">
        <v>6</v>
      </c>
    </row>
    <row r="1653" spans="1:3" x14ac:dyDescent="0.25">
      <c r="A1653">
        <v>1647</v>
      </c>
      <c r="B1653" t="str">
        <f>"201405000155"</f>
        <v>201405000155</v>
      </c>
      <c r="C1653" t="s">
        <v>7</v>
      </c>
    </row>
    <row r="1654" spans="1:3" x14ac:dyDescent="0.25">
      <c r="A1654">
        <v>1648</v>
      </c>
      <c r="B1654" t="str">
        <f>"00490849"</f>
        <v>00490849</v>
      </c>
      <c r="C1654" t="s">
        <v>7</v>
      </c>
    </row>
    <row r="1655" spans="1:3" x14ac:dyDescent="0.25">
      <c r="A1655">
        <v>1649</v>
      </c>
      <c r="B1655" t="str">
        <f>"00479545"</f>
        <v>00479545</v>
      </c>
      <c r="C1655" t="s">
        <v>6</v>
      </c>
    </row>
    <row r="1656" spans="1:3" x14ac:dyDescent="0.25">
      <c r="A1656">
        <v>1650</v>
      </c>
      <c r="B1656" t="str">
        <f>"00454905"</f>
        <v>00454905</v>
      </c>
      <c r="C1656" t="s">
        <v>7</v>
      </c>
    </row>
    <row r="1657" spans="1:3" x14ac:dyDescent="0.25">
      <c r="A1657">
        <v>1651</v>
      </c>
      <c r="B1657" t="str">
        <f>"00563013"</f>
        <v>00563013</v>
      </c>
      <c r="C1657" t="s">
        <v>6</v>
      </c>
    </row>
    <row r="1658" spans="1:3" x14ac:dyDescent="0.25">
      <c r="A1658">
        <v>1652</v>
      </c>
      <c r="B1658" t="str">
        <f>"00744590"</f>
        <v>00744590</v>
      </c>
      <c r="C1658" t="s">
        <v>6</v>
      </c>
    </row>
    <row r="1659" spans="1:3" x14ac:dyDescent="0.25">
      <c r="A1659">
        <v>1653</v>
      </c>
      <c r="B1659" t="str">
        <f>"201510002033"</f>
        <v>201510002033</v>
      </c>
      <c r="C1659" t="s">
        <v>7</v>
      </c>
    </row>
    <row r="1660" spans="1:3" x14ac:dyDescent="0.25">
      <c r="A1660">
        <v>1654</v>
      </c>
      <c r="B1660" t="str">
        <f>"200905000213"</f>
        <v>200905000213</v>
      </c>
      <c r="C1660" t="s">
        <v>6</v>
      </c>
    </row>
    <row r="1661" spans="1:3" x14ac:dyDescent="0.25">
      <c r="A1661">
        <v>1655</v>
      </c>
      <c r="B1661" t="str">
        <f>"00296321"</f>
        <v>00296321</v>
      </c>
      <c r="C1661" t="s">
        <v>7</v>
      </c>
    </row>
    <row r="1662" spans="1:3" x14ac:dyDescent="0.25">
      <c r="A1662">
        <v>1656</v>
      </c>
      <c r="B1662" t="str">
        <f>"00215761"</f>
        <v>00215761</v>
      </c>
      <c r="C1662" t="s">
        <v>6</v>
      </c>
    </row>
    <row r="1663" spans="1:3" x14ac:dyDescent="0.25">
      <c r="A1663">
        <v>1657</v>
      </c>
      <c r="B1663" t="str">
        <f>"00738317"</f>
        <v>00738317</v>
      </c>
      <c r="C1663" t="s">
        <v>6</v>
      </c>
    </row>
    <row r="1664" spans="1:3" x14ac:dyDescent="0.25">
      <c r="A1664">
        <v>1658</v>
      </c>
      <c r="B1664" t="str">
        <f>"00146682"</f>
        <v>00146682</v>
      </c>
      <c r="C1664" t="s">
        <v>6</v>
      </c>
    </row>
    <row r="1665" spans="1:3" x14ac:dyDescent="0.25">
      <c r="A1665">
        <v>1659</v>
      </c>
      <c r="B1665" t="str">
        <f>"201411002282"</f>
        <v>201411002282</v>
      </c>
      <c r="C1665" t="s">
        <v>7</v>
      </c>
    </row>
    <row r="1666" spans="1:3" x14ac:dyDescent="0.25">
      <c r="A1666">
        <v>1660</v>
      </c>
      <c r="B1666" t="str">
        <f>"00742793"</f>
        <v>00742793</v>
      </c>
      <c r="C1666" t="s">
        <v>7</v>
      </c>
    </row>
    <row r="1667" spans="1:3" x14ac:dyDescent="0.25">
      <c r="A1667">
        <v>1661</v>
      </c>
      <c r="B1667" t="str">
        <f>"00745280"</f>
        <v>00745280</v>
      </c>
      <c r="C1667" t="s">
        <v>7</v>
      </c>
    </row>
    <row r="1668" spans="1:3" x14ac:dyDescent="0.25">
      <c r="A1668">
        <v>1662</v>
      </c>
      <c r="B1668" t="str">
        <f>"00668977"</f>
        <v>00668977</v>
      </c>
      <c r="C1668" t="s">
        <v>6</v>
      </c>
    </row>
    <row r="1669" spans="1:3" x14ac:dyDescent="0.25">
      <c r="A1669">
        <v>1663</v>
      </c>
      <c r="B1669" t="str">
        <f>"00740873"</f>
        <v>00740873</v>
      </c>
      <c r="C1669" t="s">
        <v>6</v>
      </c>
    </row>
    <row r="1670" spans="1:3" x14ac:dyDescent="0.25">
      <c r="A1670">
        <v>1664</v>
      </c>
      <c r="B1670" t="str">
        <f>"200804000289"</f>
        <v>200804000289</v>
      </c>
      <c r="C1670" t="s">
        <v>6</v>
      </c>
    </row>
    <row r="1671" spans="1:3" x14ac:dyDescent="0.25">
      <c r="A1671">
        <v>1665</v>
      </c>
      <c r="B1671" t="str">
        <f>"00427699"</f>
        <v>00427699</v>
      </c>
      <c r="C1671" t="s">
        <v>7</v>
      </c>
    </row>
    <row r="1672" spans="1:3" x14ac:dyDescent="0.25">
      <c r="A1672">
        <v>1666</v>
      </c>
      <c r="B1672" t="str">
        <f>"201409001575"</f>
        <v>201409001575</v>
      </c>
      <c r="C1672" t="s">
        <v>7</v>
      </c>
    </row>
    <row r="1673" spans="1:3" x14ac:dyDescent="0.25">
      <c r="A1673">
        <v>1667</v>
      </c>
      <c r="B1673" t="str">
        <f>"00492900"</f>
        <v>00492900</v>
      </c>
      <c r="C1673" t="s">
        <v>6</v>
      </c>
    </row>
    <row r="1674" spans="1:3" x14ac:dyDescent="0.25">
      <c r="A1674">
        <v>1668</v>
      </c>
      <c r="B1674" t="str">
        <f>"00745872"</f>
        <v>00745872</v>
      </c>
      <c r="C1674" t="s">
        <v>6</v>
      </c>
    </row>
    <row r="1675" spans="1:3" x14ac:dyDescent="0.25">
      <c r="A1675">
        <v>1669</v>
      </c>
      <c r="B1675" t="str">
        <f>"200712004801"</f>
        <v>200712004801</v>
      </c>
      <c r="C1675" t="s">
        <v>7</v>
      </c>
    </row>
    <row r="1676" spans="1:3" x14ac:dyDescent="0.25">
      <c r="A1676">
        <v>1670</v>
      </c>
      <c r="B1676" t="str">
        <f>"00528311"</f>
        <v>00528311</v>
      </c>
      <c r="C1676" t="s">
        <v>7</v>
      </c>
    </row>
    <row r="1677" spans="1:3" x14ac:dyDescent="0.25">
      <c r="A1677">
        <v>1671</v>
      </c>
      <c r="B1677" t="str">
        <f>"201412006629"</f>
        <v>201412006629</v>
      </c>
      <c r="C1677" t="s">
        <v>7</v>
      </c>
    </row>
    <row r="1678" spans="1:3" x14ac:dyDescent="0.25">
      <c r="A1678">
        <v>1672</v>
      </c>
      <c r="B1678" t="str">
        <f>"00745685"</f>
        <v>00745685</v>
      </c>
      <c r="C1678" t="s">
        <v>6</v>
      </c>
    </row>
    <row r="1679" spans="1:3" x14ac:dyDescent="0.25">
      <c r="A1679">
        <v>1673</v>
      </c>
      <c r="B1679" t="str">
        <f>"201511037759"</f>
        <v>201511037759</v>
      </c>
      <c r="C1679" t="s">
        <v>6</v>
      </c>
    </row>
    <row r="1680" spans="1:3" x14ac:dyDescent="0.25">
      <c r="A1680">
        <v>1674</v>
      </c>
      <c r="B1680" t="str">
        <f>"200801006828"</f>
        <v>200801006828</v>
      </c>
      <c r="C1680" t="s">
        <v>7</v>
      </c>
    </row>
    <row r="1681" spans="1:3" x14ac:dyDescent="0.25">
      <c r="A1681">
        <v>1675</v>
      </c>
      <c r="B1681" t="str">
        <f>"00078700"</f>
        <v>00078700</v>
      </c>
      <c r="C1681" t="s">
        <v>6</v>
      </c>
    </row>
    <row r="1682" spans="1:3" x14ac:dyDescent="0.25">
      <c r="A1682">
        <v>1676</v>
      </c>
      <c r="B1682" t="str">
        <f>"00068935"</f>
        <v>00068935</v>
      </c>
      <c r="C1682" t="s">
        <v>6</v>
      </c>
    </row>
    <row r="1683" spans="1:3" x14ac:dyDescent="0.25">
      <c r="A1683">
        <v>1677</v>
      </c>
      <c r="B1683" t="str">
        <f>"200904000466"</f>
        <v>200904000466</v>
      </c>
      <c r="C1683" t="s">
        <v>7</v>
      </c>
    </row>
    <row r="1684" spans="1:3" x14ac:dyDescent="0.25">
      <c r="A1684">
        <v>1678</v>
      </c>
      <c r="B1684" t="str">
        <f>"201511023067"</f>
        <v>201511023067</v>
      </c>
      <c r="C1684" t="s">
        <v>7</v>
      </c>
    </row>
    <row r="1685" spans="1:3" x14ac:dyDescent="0.25">
      <c r="A1685">
        <v>1679</v>
      </c>
      <c r="B1685" t="str">
        <f>"00507035"</f>
        <v>00507035</v>
      </c>
      <c r="C1685" t="s">
        <v>7</v>
      </c>
    </row>
    <row r="1686" spans="1:3" x14ac:dyDescent="0.25">
      <c r="A1686">
        <v>1680</v>
      </c>
      <c r="B1686" t="str">
        <f>"00177021"</f>
        <v>00177021</v>
      </c>
      <c r="C1686" t="s">
        <v>6</v>
      </c>
    </row>
    <row r="1687" spans="1:3" x14ac:dyDescent="0.25">
      <c r="A1687">
        <v>1681</v>
      </c>
      <c r="B1687" t="str">
        <f>"00175891"</f>
        <v>00175891</v>
      </c>
      <c r="C1687" t="s">
        <v>6</v>
      </c>
    </row>
    <row r="1688" spans="1:3" x14ac:dyDescent="0.25">
      <c r="A1688">
        <v>1682</v>
      </c>
      <c r="B1688" t="str">
        <f>"00045961"</f>
        <v>00045961</v>
      </c>
      <c r="C1688" t="s">
        <v>6</v>
      </c>
    </row>
    <row r="1689" spans="1:3" x14ac:dyDescent="0.25">
      <c r="A1689">
        <v>1683</v>
      </c>
      <c r="B1689" t="str">
        <f>"00467429"</f>
        <v>00467429</v>
      </c>
      <c r="C1689" t="s">
        <v>7</v>
      </c>
    </row>
    <row r="1690" spans="1:3" x14ac:dyDescent="0.25">
      <c r="A1690">
        <v>1684</v>
      </c>
      <c r="B1690" t="str">
        <f>"00741921"</f>
        <v>00741921</v>
      </c>
      <c r="C1690" t="s">
        <v>6</v>
      </c>
    </row>
    <row r="1691" spans="1:3" x14ac:dyDescent="0.25">
      <c r="A1691">
        <v>1685</v>
      </c>
      <c r="B1691" t="str">
        <f>"00532496"</f>
        <v>00532496</v>
      </c>
      <c r="C1691" t="s">
        <v>6</v>
      </c>
    </row>
    <row r="1692" spans="1:3" x14ac:dyDescent="0.25">
      <c r="A1692">
        <v>1686</v>
      </c>
      <c r="B1692" t="str">
        <f>"00679531"</f>
        <v>00679531</v>
      </c>
      <c r="C1692" t="s">
        <v>6</v>
      </c>
    </row>
    <row r="1693" spans="1:3" x14ac:dyDescent="0.25">
      <c r="A1693">
        <v>1687</v>
      </c>
      <c r="B1693" t="str">
        <f>"201504000921"</f>
        <v>201504000921</v>
      </c>
      <c r="C1693" t="s">
        <v>7</v>
      </c>
    </row>
    <row r="1694" spans="1:3" x14ac:dyDescent="0.25">
      <c r="A1694">
        <v>1688</v>
      </c>
      <c r="B1694" t="str">
        <f>"00045014"</f>
        <v>00045014</v>
      </c>
      <c r="C1694" t="s">
        <v>6</v>
      </c>
    </row>
    <row r="1695" spans="1:3" x14ac:dyDescent="0.25">
      <c r="A1695">
        <v>1689</v>
      </c>
      <c r="B1695" t="str">
        <f>"00742423"</f>
        <v>00742423</v>
      </c>
      <c r="C1695" t="s">
        <v>6</v>
      </c>
    </row>
    <row r="1696" spans="1:3" x14ac:dyDescent="0.25">
      <c r="A1696">
        <v>1690</v>
      </c>
      <c r="B1696" t="str">
        <f>"00081827"</f>
        <v>00081827</v>
      </c>
      <c r="C1696" t="s">
        <v>6</v>
      </c>
    </row>
    <row r="1697" spans="1:3" x14ac:dyDescent="0.25">
      <c r="A1697">
        <v>1691</v>
      </c>
      <c r="B1697" t="str">
        <f>"201412001647"</f>
        <v>201412001647</v>
      </c>
      <c r="C1697" t="s">
        <v>7</v>
      </c>
    </row>
    <row r="1698" spans="1:3" x14ac:dyDescent="0.25">
      <c r="A1698">
        <v>1692</v>
      </c>
      <c r="B1698" t="str">
        <f>"00484416"</f>
        <v>00484416</v>
      </c>
      <c r="C1698" t="s">
        <v>6</v>
      </c>
    </row>
    <row r="1699" spans="1:3" x14ac:dyDescent="0.25">
      <c r="A1699">
        <v>1693</v>
      </c>
      <c r="B1699" t="str">
        <f>"201406014226"</f>
        <v>201406014226</v>
      </c>
      <c r="C1699" t="s">
        <v>7</v>
      </c>
    </row>
    <row r="1700" spans="1:3" x14ac:dyDescent="0.25">
      <c r="A1700">
        <v>1694</v>
      </c>
      <c r="B1700" t="str">
        <f>"00494112"</f>
        <v>00494112</v>
      </c>
      <c r="C1700" t="s">
        <v>7</v>
      </c>
    </row>
    <row r="1701" spans="1:3" x14ac:dyDescent="0.25">
      <c r="A1701">
        <v>1695</v>
      </c>
      <c r="B1701" t="str">
        <f>"201511042346"</f>
        <v>201511042346</v>
      </c>
      <c r="C1701" t="s">
        <v>6</v>
      </c>
    </row>
    <row r="1702" spans="1:3" x14ac:dyDescent="0.25">
      <c r="A1702">
        <v>1696</v>
      </c>
      <c r="B1702" t="str">
        <f>"00622932"</f>
        <v>00622932</v>
      </c>
      <c r="C1702" t="s">
        <v>7</v>
      </c>
    </row>
    <row r="1703" spans="1:3" x14ac:dyDescent="0.25">
      <c r="A1703">
        <v>1697</v>
      </c>
      <c r="B1703" t="str">
        <f>"00499441"</f>
        <v>00499441</v>
      </c>
      <c r="C1703" t="s">
        <v>6</v>
      </c>
    </row>
    <row r="1704" spans="1:3" x14ac:dyDescent="0.25">
      <c r="A1704">
        <v>1698</v>
      </c>
      <c r="B1704" t="str">
        <f>"00667162"</f>
        <v>00667162</v>
      </c>
      <c r="C1704" t="s">
        <v>6</v>
      </c>
    </row>
    <row r="1705" spans="1:3" x14ac:dyDescent="0.25">
      <c r="A1705">
        <v>1699</v>
      </c>
      <c r="B1705" t="str">
        <f>"00434458"</f>
        <v>00434458</v>
      </c>
      <c r="C1705" t="s">
        <v>7</v>
      </c>
    </row>
    <row r="1706" spans="1:3" x14ac:dyDescent="0.25">
      <c r="A1706">
        <v>1700</v>
      </c>
      <c r="B1706" t="str">
        <f>"00505348"</f>
        <v>00505348</v>
      </c>
      <c r="C1706" t="s">
        <v>7</v>
      </c>
    </row>
    <row r="1707" spans="1:3" x14ac:dyDescent="0.25">
      <c r="A1707">
        <v>1701</v>
      </c>
      <c r="B1707" t="str">
        <f>"00499931"</f>
        <v>00499931</v>
      </c>
      <c r="C1707" t="s">
        <v>6</v>
      </c>
    </row>
    <row r="1708" spans="1:3" x14ac:dyDescent="0.25">
      <c r="A1708">
        <v>1702</v>
      </c>
      <c r="B1708" t="str">
        <f>"201511036668"</f>
        <v>201511036668</v>
      </c>
      <c r="C1708" t="s">
        <v>6</v>
      </c>
    </row>
    <row r="1709" spans="1:3" x14ac:dyDescent="0.25">
      <c r="A1709">
        <v>1703</v>
      </c>
      <c r="B1709" t="str">
        <f>"201511012321"</f>
        <v>201511012321</v>
      </c>
      <c r="C1709" t="s">
        <v>6</v>
      </c>
    </row>
    <row r="1710" spans="1:3" x14ac:dyDescent="0.25">
      <c r="A1710">
        <v>1704</v>
      </c>
      <c r="B1710" t="str">
        <f>"00676776"</f>
        <v>00676776</v>
      </c>
      <c r="C1710" t="s">
        <v>6</v>
      </c>
    </row>
    <row r="1711" spans="1:3" x14ac:dyDescent="0.25">
      <c r="A1711">
        <v>1705</v>
      </c>
      <c r="B1711" t="str">
        <f>"00744294"</f>
        <v>00744294</v>
      </c>
      <c r="C1711" t="s">
        <v>6</v>
      </c>
    </row>
    <row r="1712" spans="1:3" x14ac:dyDescent="0.25">
      <c r="A1712">
        <v>1706</v>
      </c>
      <c r="B1712" t="str">
        <f>"00745281"</f>
        <v>00745281</v>
      </c>
      <c r="C1712" t="s">
        <v>6</v>
      </c>
    </row>
    <row r="1713" spans="1:3" x14ac:dyDescent="0.25">
      <c r="A1713">
        <v>1707</v>
      </c>
      <c r="B1713" t="str">
        <f>"201406011246"</f>
        <v>201406011246</v>
      </c>
      <c r="C1713" t="s">
        <v>7</v>
      </c>
    </row>
    <row r="1714" spans="1:3" x14ac:dyDescent="0.25">
      <c r="A1714">
        <v>1708</v>
      </c>
      <c r="B1714" t="str">
        <f>"00316759"</f>
        <v>00316759</v>
      </c>
      <c r="C1714" t="s">
        <v>7</v>
      </c>
    </row>
    <row r="1715" spans="1:3" x14ac:dyDescent="0.25">
      <c r="A1715">
        <v>1709</v>
      </c>
      <c r="B1715" t="str">
        <f>"00554760"</f>
        <v>00554760</v>
      </c>
      <c r="C1715" t="s">
        <v>7</v>
      </c>
    </row>
    <row r="1716" spans="1:3" x14ac:dyDescent="0.25">
      <c r="A1716">
        <v>1710</v>
      </c>
      <c r="B1716" t="str">
        <f>"201511035267"</f>
        <v>201511035267</v>
      </c>
      <c r="C1716" t="s">
        <v>6</v>
      </c>
    </row>
    <row r="1717" spans="1:3" x14ac:dyDescent="0.25">
      <c r="A1717">
        <v>1711</v>
      </c>
      <c r="B1717" t="str">
        <f>"00636481"</f>
        <v>00636481</v>
      </c>
      <c r="C1717" t="s">
        <v>7</v>
      </c>
    </row>
    <row r="1718" spans="1:3" x14ac:dyDescent="0.25">
      <c r="A1718">
        <v>1712</v>
      </c>
      <c r="B1718" t="str">
        <f>"00745781"</f>
        <v>00745781</v>
      </c>
      <c r="C1718" t="s">
        <v>7</v>
      </c>
    </row>
    <row r="1719" spans="1:3" x14ac:dyDescent="0.25">
      <c r="A1719">
        <v>1713</v>
      </c>
      <c r="B1719" t="str">
        <f>"201511030979"</f>
        <v>201511030979</v>
      </c>
      <c r="C1719" t="s">
        <v>7</v>
      </c>
    </row>
    <row r="1720" spans="1:3" x14ac:dyDescent="0.25">
      <c r="A1720">
        <v>1714</v>
      </c>
      <c r="B1720" t="str">
        <f>"00479913"</f>
        <v>00479913</v>
      </c>
      <c r="C1720" t="s">
        <v>7</v>
      </c>
    </row>
    <row r="1721" spans="1:3" x14ac:dyDescent="0.25">
      <c r="A1721">
        <v>1715</v>
      </c>
      <c r="B1721" t="str">
        <f>"201510000990"</f>
        <v>201510000990</v>
      </c>
      <c r="C1721" t="s">
        <v>6</v>
      </c>
    </row>
    <row r="1722" spans="1:3" x14ac:dyDescent="0.25">
      <c r="A1722">
        <v>1716</v>
      </c>
      <c r="B1722" t="str">
        <f>"00681403"</f>
        <v>00681403</v>
      </c>
      <c r="C1722" t="s">
        <v>6</v>
      </c>
    </row>
    <row r="1723" spans="1:3" x14ac:dyDescent="0.25">
      <c r="A1723">
        <v>1717</v>
      </c>
      <c r="B1723" t="str">
        <f>"201511017663"</f>
        <v>201511017663</v>
      </c>
      <c r="C1723" t="s">
        <v>6</v>
      </c>
    </row>
    <row r="1724" spans="1:3" x14ac:dyDescent="0.25">
      <c r="A1724">
        <v>1718</v>
      </c>
      <c r="B1724" t="str">
        <f>"00732937"</f>
        <v>00732937</v>
      </c>
      <c r="C1724" t="s">
        <v>6</v>
      </c>
    </row>
    <row r="1725" spans="1:3" x14ac:dyDescent="0.25">
      <c r="A1725">
        <v>1719</v>
      </c>
      <c r="B1725" t="str">
        <f>"00522349"</f>
        <v>00522349</v>
      </c>
      <c r="C1725" t="s">
        <v>6</v>
      </c>
    </row>
    <row r="1726" spans="1:3" x14ac:dyDescent="0.25">
      <c r="A1726">
        <v>1720</v>
      </c>
      <c r="B1726" t="str">
        <f>"00103590"</f>
        <v>00103590</v>
      </c>
      <c r="C1726" t="s">
        <v>6</v>
      </c>
    </row>
    <row r="1727" spans="1:3" x14ac:dyDescent="0.25">
      <c r="A1727">
        <v>1721</v>
      </c>
      <c r="B1727" t="str">
        <f>"00079338"</f>
        <v>00079338</v>
      </c>
      <c r="C1727" t="s">
        <v>6</v>
      </c>
    </row>
    <row r="1728" spans="1:3" x14ac:dyDescent="0.25">
      <c r="A1728">
        <v>1722</v>
      </c>
      <c r="B1728" t="str">
        <f>"00281434"</f>
        <v>00281434</v>
      </c>
      <c r="C1728" t="s">
        <v>7</v>
      </c>
    </row>
    <row r="1729" spans="1:3" x14ac:dyDescent="0.25">
      <c r="A1729">
        <v>1723</v>
      </c>
      <c r="B1729" t="str">
        <f>"00018139"</f>
        <v>00018139</v>
      </c>
      <c r="C1729" t="s">
        <v>6</v>
      </c>
    </row>
    <row r="1730" spans="1:3" x14ac:dyDescent="0.25">
      <c r="A1730">
        <v>1724</v>
      </c>
      <c r="B1730" t="str">
        <f>"201511032719"</f>
        <v>201511032719</v>
      </c>
      <c r="C1730" t="s">
        <v>6</v>
      </c>
    </row>
    <row r="1731" spans="1:3" x14ac:dyDescent="0.25">
      <c r="A1731">
        <v>1725</v>
      </c>
      <c r="B1731" t="str">
        <f>"201511040148"</f>
        <v>201511040148</v>
      </c>
      <c r="C1731" t="s">
        <v>6</v>
      </c>
    </row>
    <row r="1732" spans="1:3" x14ac:dyDescent="0.25">
      <c r="A1732">
        <v>1726</v>
      </c>
      <c r="B1732" t="str">
        <f>"00745815"</f>
        <v>00745815</v>
      </c>
      <c r="C1732" t="s">
        <v>7</v>
      </c>
    </row>
    <row r="1733" spans="1:3" x14ac:dyDescent="0.25">
      <c r="A1733">
        <v>1727</v>
      </c>
      <c r="B1733" t="str">
        <f>"00744877"</f>
        <v>00744877</v>
      </c>
      <c r="C1733" t="s">
        <v>7</v>
      </c>
    </row>
    <row r="1734" spans="1:3" x14ac:dyDescent="0.25">
      <c r="A1734">
        <v>1728</v>
      </c>
      <c r="B1734" t="str">
        <f>"00689327"</f>
        <v>00689327</v>
      </c>
      <c r="C1734" t="s">
        <v>6</v>
      </c>
    </row>
    <row r="1735" spans="1:3" x14ac:dyDescent="0.25">
      <c r="A1735">
        <v>1729</v>
      </c>
      <c r="B1735" t="str">
        <f>"201511019803"</f>
        <v>201511019803</v>
      </c>
      <c r="C1735" t="s">
        <v>7</v>
      </c>
    </row>
    <row r="1736" spans="1:3" x14ac:dyDescent="0.25">
      <c r="A1736">
        <v>1730</v>
      </c>
      <c r="B1736" t="str">
        <f>"00742336"</f>
        <v>00742336</v>
      </c>
      <c r="C1736" t="s">
        <v>7</v>
      </c>
    </row>
    <row r="1737" spans="1:3" x14ac:dyDescent="0.25">
      <c r="A1737">
        <v>1731</v>
      </c>
      <c r="B1737" t="str">
        <f>"201402006465"</f>
        <v>201402006465</v>
      </c>
      <c r="C1737" t="s">
        <v>6</v>
      </c>
    </row>
    <row r="1738" spans="1:3" x14ac:dyDescent="0.25">
      <c r="A1738">
        <v>1732</v>
      </c>
      <c r="B1738" t="str">
        <f>"00730061"</f>
        <v>00730061</v>
      </c>
      <c r="C1738" t="s">
        <v>7</v>
      </c>
    </row>
    <row r="1739" spans="1:3" x14ac:dyDescent="0.25">
      <c r="A1739">
        <v>1733</v>
      </c>
      <c r="B1739" t="str">
        <f>"201510000063"</f>
        <v>201510000063</v>
      </c>
      <c r="C1739" t="s">
        <v>6</v>
      </c>
    </row>
    <row r="1740" spans="1:3" x14ac:dyDescent="0.25">
      <c r="A1740">
        <v>1734</v>
      </c>
      <c r="B1740" t="str">
        <f>"00469335"</f>
        <v>00469335</v>
      </c>
      <c r="C1740" t="s">
        <v>7</v>
      </c>
    </row>
    <row r="1741" spans="1:3" x14ac:dyDescent="0.25">
      <c r="A1741">
        <v>1735</v>
      </c>
      <c r="B1741" t="str">
        <f>"00499090"</f>
        <v>00499090</v>
      </c>
      <c r="C1741" t="s">
        <v>7</v>
      </c>
    </row>
    <row r="1742" spans="1:3" x14ac:dyDescent="0.25">
      <c r="A1742">
        <v>1736</v>
      </c>
      <c r="B1742" t="str">
        <f>"00229992"</f>
        <v>00229992</v>
      </c>
      <c r="C1742" t="s">
        <v>6</v>
      </c>
    </row>
    <row r="1743" spans="1:3" x14ac:dyDescent="0.25">
      <c r="A1743">
        <v>1737</v>
      </c>
      <c r="B1743" t="str">
        <f>"201402002408"</f>
        <v>201402002408</v>
      </c>
      <c r="C1743" t="s">
        <v>7</v>
      </c>
    </row>
    <row r="1744" spans="1:3" x14ac:dyDescent="0.25">
      <c r="A1744">
        <v>1738</v>
      </c>
      <c r="B1744" t="str">
        <f>"00744664"</f>
        <v>00744664</v>
      </c>
      <c r="C1744" t="s">
        <v>6</v>
      </c>
    </row>
    <row r="1745" spans="1:3" x14ac:dyDescent="0.25">
      <c r="A1745">
        <v>1739</v>
      </c>
      <c r="B1745" t="str">
        <f>"00742857"</f>
        <v>00742857</v>
      </c>
      <c r="C1745" t="s">
        <v>7</v>
      </c>
    </row>
    <row r="1746" spans="1:3" x14ac:dyDescent="0.25">
      <c r="A1746">
        <v>1740</v>
      </c>
      <c r="B1746" t="str">
        <f>"00744225"</f>
        <v>00744225</v>
      </c>
      <c r="C1746" t="s">
        <v>6</v>
      </c>
    </row>
    <row r="1747" spans="1:3" x14ac:dyDescent="0.25">
      <c r="A1747">
        <v>1741</v>
      </c>
      <c r="B1747" t="str">
        <f>"00085594"</f>
        <v>00085594</v>
      </c>
      <c r="C1747" t="s">
        <v>6</v>
      </c>
    </row>
    <row r="1748" spans="1:3" x14ac:dyDescent="0.25">
      <c r="A1748">
        <v>1742</v>
      </c>
      <c r="B1748" t="str">
        <f>"00497084"</f>
        <v>00497084</v>
      </c>
      <c r="C1748" t="s">
        <v>6</v>
      </c>
    </row>
    <row r="1749" spans="1:3" x14ac:dyDescent="0.25">
      <c r="A1749">
        <v>1743</v>
      </c>
      <c r="B1749" t="str">
        <f>"00002465"</f>
        <v>00002465</v>
      </c>
      <c r="C1749" t="s">
        <v>6</v>
      </c>
    </row>
    <row r="1750" spans="1:3" x14ac:dyDescent="0.25">
      <c r="A1750">
        <v>1744</v>
      </c>
      <c r="B1750" t="str">
        <f>"201511043324"</f>
        <v>201511043324</v>
      </c>
      <c r="C1750" t="s">
        <v>6</v>
      </c>
    </row>
    <row r="1751" spans="1:3" x14ac:dyDescent="0.25">
      <c r="A1751">
        <v>1745</v>
      </c>
      <c r="B1751" t="str">
        <f>"00676466"</f>
        <v>00676466</v>
      </c>
      <c r="C1751" t="s">
        <v>6</v>
      </c>
    </row>
    <row r="1752" spans="1:3" x14ac:dyDescent="0.25">
      <c r="A1752">
        <v>1746</v>
      </c>
      <c r="B1752" t="str">
        <f>"200804000954"</f>
        <v>200804000954</v>
      </c>
      <c r="C1752" t="s">
        <v>6</v>
      </c>
    </row>
    <row r="1753" spans="1:3" x14ac:dyDescent="0.25">
      <c r="A1753">
        <v>1747</v>
      </c>
      <c r="B1753" t="str">
        <f>"201511017416"</f>
        <v>201511017416</v>
      </c>
      <c r="C1753" t="s">
        <v>6</v>
      </c>
    </row>
    <row r="1754" spans="1:3" x14ac:dyDescent="0.25">
      <c r="A1754">
        <v>1748</v>
      </c>
      <c r="B1754" t="str">
        <f>"00484117"</f>
        <v>00484117</v>
      </c>
      <c r="C1754" t="s">
        <v>6</v>
      </c>
    </row>
    <row r="1755" spans="1:3" x14ac:dyDescent="0.25">
      <c r="A1755">
        <v>1749</v>
      </c>
      <c r="B1755" t="str">
        <f>"201207000045"</f>
        <v>201207000045</v>
      </c>
      <c r="C1755" t="s">
        <v>6</v>
      </c>
    </row>
    <row r="1756" spans="1:3" x14ac:dyDescent="0.25">
      <c r="A1756">
        <v>1750</v>
      </c>
      <c r="B1756" t="str">
        <f>"00022089"</f>
        <v>00022089</v>
      </c>
      <c r="C1756" t="s">
        <v>6</v>
      </c>
    </row>
    <row r="1757" spans="1:3" x14ac:dyDescent="0.25">
      <c r="A1757">
        <v>1751</v>
      </c>
      <c r="B1757" t="str">
        <f>"00742690"</f>
        <v>00742690</v>
      </c>
      <c r="C1757" t="s">
        <v>6</v>
      </c>
    </row>
    <row r="1758" spans="1:3" x14ac:dyDescent="0.25">
      <c r="A1758">
        <v>1752</v>
      </c>
      <c r="B1758" t="str">
        <f>"00014007"</f>
        <v>00014007</v>
      </c>
      <c r="C1758" t="s">
        <v>7</v>
      </c>
    </row>
    <row r="1759" spans="1:3" x14ac:dyDescent="0.25">
      <c r="A1759">
        <v>1753</v>
      </c>
      <c r="B1759" t="str">
        <f>"00740812"</f>
        <v>00740812</v>
      </c>
      <c r="C1759" t="s">
        <v>7</v>
      </c>
    </row>
    <row r="1760" spans="1:3" x14ac:dyDescent="0.25">
      <c r="A1760">
        <v>1754</v>
      </c>
      <c r="B1760" t="str">
        <f>"201511042310"</f>
        <v>201511042310</v>
      </c>
      <c r="C1760" t="s">
        <v>6</v>
      </c>
    </row>
    <row r="1761" spans="1:3" x14ac:dyDescent="0.25">
      <c r="A1761">
        <v>1755</v>
      </c>
      <c r="B1761" t="str">
        <f>"00505840"</f>
        <v>00505840</v>
      </c>
      <c r="C1761" t="s">
        <v>7</v>
      </c>
    </row>
    <row r="1762" spans="1:3" x14ac:dyDescent="0.25">
      <c r="A1762">
        <v>1756</v>
      </c>
      <c r="B1762" t="str">
        <f>"00742799"</f>
        <v>00742799</v>
      </c>
      <c r="C1762" t="s">
        <v>6</v>
      </c>
    </row>
    <row r="1763" spans="1:3" x14ac:dyDescent="0.25">
      <c r="A1763">
        <v>1757</v>
      </c>
      <c r="B1763" t="str">
        <f>"201511023997"</f>
        <v>201511023997</v>
      </c>
      <c r="C1763" t="s">
        <v>6</v>
      </c>
    </row>
    <row r="1764" spans="1:3" x14ac:dyDescent="0.25">
      <c r="A1764">
        <v>1758</v>
      </c>
      <c r="B1764" t="str">
        <f>"201511029604"</f>
        <v>201511029604</v>
      </c>
      <c r="C1764" t="s">
        <v>6</v>
      </c>
    </row>
    <row r="1765" spans="1:3" x14ac:dyDescent="0.25">
      <c r="A1765">
        <v>1759</v>
      </c>
      <c r="B1765" t="str">
        <f>"00164376"</f>
        <v>00164376</v>
      </c>
      <c r="C1765" t="s">
        <v>6</v>
      </c>
    </row>
    <row r="1766" spans="1:3" x14ac:dyDescent="0.25">
      <c r="A1766">
        <v>1760</v>
      </c>
      <c r="B1766" t="str">
        <f>"201511026577"</f>
        <v>201511026577</v>
      </c>
      <c r="C1766" t="s">
        <v>6</v>
      </c>
    </row>
    <row r="1767" spans="1:3" x14ac:dyDescent="0.25">
      <c r="A1767">
        <v>1761</v>
      </c>
      <c r="B1767" t="str">
        <f>"00083474"</f>
        <v>00083474</v>
      </c>
      <c r="C1767" t="s">
        <v>6</v>
      </c>
    </row>
    <row r="1768" spans="1:3" x14ac:dyDescent="0.25">
      <c r="A1768">
        <v>1762</v>
      </c>
      <c r="B1768" t="str">
        <f>"00492817"</f>
        <v>00492817</v>
      </c>
      <c r="C1768" t="s">
        <v>6</v>
      </c>
    </row>
    <row r="1769" spans="1:3" x14ac:dyDescent="0.25">
      <c r="A1769">
        <v>1763</v>
      </c>
      <c r="B1769" t="str">
        <f>"200802003142"</f>
        <v>200802003142</v>
      </c>
      <c r="C1769" t="s">
        <v>6</v>
      </c>
    </row>
    <row r="1770" spans="1:3" x14ac:dyDescent="0.25">
      <c r="A1770">
        <v>1764</v>
      </c>
      <c r="B1770" t="str">
        <f>"00742248"</f>
        <v>00742248</v>
      </c>
      <c r="C1770" t="s">
        <v>7</v>
      </c>
    </row>
    <row r="1771" spans="1:3" x14ac:dyDescent="0.25">
      <c r="A1771">
        <v>1765</v>
      </c>
      <c r="B1771" t="str">
        <f>"00734677"</f>
        <v>00734677</v>
      </c>
      <c r="C1771" t="s">
        <v>7</v>
      </c>
    </row>
    <row r="1772" spans="1:3" x14ac:dyDescent="0.25">
      <c r="A1772">
        <v>1766</v>
      </c>
      <c r="B1772" t="str">
        <f>"00016607"</f>
        <v>00016607</v>
      </c>
      <c r="C1772" t="s">
        <v>6</v>
      </c>
    </row>
    <row r="1773" spans="1:3" x14ac:dyDescent="0.25">
      <c r="A1773">
        <v>1767</v>
      </c>
      <c r="B1773" t="str">
        <f>"200712003105"</f>
        <v>200712003105</v>
      </c>
      <c r="C1773" t="s">
        <v>7</v>
      </c>
    </row>
    <row r="1774" spans="1:3" x14ac:dyDescent="0.25">
      <c r="A1774">
        <v>1768</v>
      </c>
      <c r="B1774" t="str">
        <f>"00500695"</f>
        <v>00500695</v>
      </c>
      <c r="C1774" t="s">
        <v>6</v>
      </c>
    </row>
    <row r="1775" spans="1:3" x14ac:dyDescent="0.25">
      <c r="A1775">
        <v>1769</v>
      </c>
      <c r="B1775" t="str">
        <f>"201511018650"</f>
        <v>201511018650</v>
      </c>
      <c r="C1775" t="s">
        <v>6</v>
      </c>
    </row>
    <row r="1776" spans="1:3" x14ac:dyDescent="0.25">
      <c r="A1776">
        <v>1770</v>
      </c>
      <c r="B1776" t="str">
        <f>"00487585"</f>
        <v>00487585</v>
      </c>
      <c r="C1776" t="s">
        <v>6</v>
      </c>
    </row>
    <row r="1777" spans="1:3" x14ac:dyDescent="0.25">
      <c r="A1777">
        <v>1771</v>
      </c>
      <c r="B1777" t="str">
        <f>"201511031950"</f>
        <v>201511031950</v>
      </c>
      <c r="C1777" t="s">
        <v>6</v>
      </c>
    </row>
    <row r="1778" spans="1:3" x14ac:dyDescent="0.25">
      <c r="A1778">
        <v>1772</v>
      </c>
      <c r="B1778" t="str">
        <f>"201504004577"</f>
        <v>201504004577</v>
      </c>
      <c r="C1778" t="s">
        <v>6</v>
      </c>
    </row>
    <row r="1779" spans="1:3" x14ac:dyDescent="0.25">
      <c r="A1779">
        <v>1773</v>
      </c>
      <c r="B1779" t="str">
        <f>"201511041996"</f>
        <v>201511041996</v>
      </c>
      <c r="C1779" t="s">
        <v>7</v>
      </c>
    </row>
    <row r="1780" spans="1:3" x14ac:dyDescent="0.25">
      <c r="A1780">
        <v>1774</v>
      </c>
      <c r="B1780" t="str">
        <f>"00185664"</f>
        <v>00185664</v>
      </c>
      <c r="C1780" t="s">
        <v>7</v>
      </c>
    </row>
    <row r="1781" spans="1:3" x14ac:dyDescent="0.25">
      <c r="A1781">
        <v>1775</v>
      </c>
      <c r="B1781" t="str">
        <f>"00463972"</f>
        <v>00463972</v>
      </c>
      <c r="C1781" t="s">
        <v>7</v>
      </c>
    </row>
    <row r="1782" spans="1:3" x14ac:dyDescent="0.25">
      <c r="A1782">
        <v>1776</v>
      </c>
      <c r="B1782" t="str">
        <f>"00502209"</f>
        <v>00502209</v>
      </c>
      <c r="C1782" t="s">
        <v>6</v>
      </c>
    </row>
    <row r="1783" spans="1:3" x14ac:dyDescent="0.25">
      <c r="A1783">
        <v>1777</v>
      </c>
      <c r="B1783" t="str">
        <f>"201204000113"</f>
        <v>201204000113</v>
      </c>
      <c r="C1783" t="s">
        <v>6</v>
      </c>
    </row>
    <row r="1784" spans="1:3" x14ac:dyDescent="0.25">
      <c r="A1784">
        <v>1778</v>
      </c>
      <c r="B1784" t="str">
        <f>"00743925"</f>
        <v>00743925</v>
      </c>
      <c r="C1784" t="s">
        <v>6</v>
      </c>
    </row>
    <row r="1785" spans="1:3" x14ac:dyDescent="0.25">
      <c r="A1785">
        <v>1779</v>
      </c>
      <c r="B1785" t="str">
        <f>"00663151"</f>
        <v>00663151</v>
      </c>
      <c r="C1785" t="s">
        <v>6</v>
      </c>
    </row>
    <row r="1788" spans="1:3" x14ac:dyDescent="0.25">
      <c r="A1788" t="s">
        <v>20</v>
      </c>
    </row>
    <row r="1789" spans="1:3" x14ac:dyDescent="0.25">
      <c r="A1789" t="s">
        <v>21</v>
      </c>
    </row>
    <row r="1790" spans="1:3" x14ac:dyDescent="0.25">
      <c r="A1790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6Κ_2020_ΤΕ_ΑΠΟΡΡΙΠΤΕΟΙ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Stini Maria</dc:creator>
  <cp:lastModifiedBy>Stini Maria</cp:lastModifiedBy>
  <dcterms:created xsi:type="dcterms:W3CDTF">2022-04-11T12:32:05Z</dcterms:created>
  <dcterms:modified xsi:type="dcterms:W3CDTF">2022-04-11T12:32:05Z</dcterms:modified>
</cp:coreProperties>
</file>